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user.ad.ekhuft.nhs.uk\User\karenjenkins1\Desktop\"/>
    </mc:Choice>
  </mc:AlternateContent>
  <xr:revisionPtr revIDLastSave="0" documentId="8_{8A0F0E7A-B7F5-4851-91C5-6088A1A1E03B}" xr6:coauthVersionLast="36" xr6:coauthVersionMax="36" xr10:uidLastSave="{00000000-0000-0000-0000-000000000000}"/>
  <bookViews>
    <workbookView xWindow="0" yWindow="0" windowWidth="21570" windowHeight="7980" xr2:uid="{00000000-000D-0000-FFFF-FFFF00000000}"/>
  </bookViews>
  <sheets>
    <sheet name="Information" sheetId="14" r:id="rId1"/>
    <sheet name="APD Electricity" sheetId="18" r:id="rId2"/>
    <sheet name="Claria APD" sheetId="19" r:id="rId3"/>
    <sheet name="CAPD Electricity" sheetId="17" r:id="rId4"/>
    <sheet name="NxStage Electricity &amp; Water" sheetId="20" r:id="rId5"/>
    <sheet name="HHD Electricity" sheetId="11" r:id="rId6"/>
    <sheet name="Combined HHD Water &amp; Electricty" sheetId="13" r:id="rId7"/>
  </sheets>
  <definedNames>
    <definedName name="_xlnm.Print_Area" localSheetId="6">'Combined HHD Water &amp; Electricty'!$M$16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0" l="1"/>
  <c r="G22" i="20" s="1"/>
  <c r="H22" i="20" s="1"/>
  <c r="J22" i="20" l="1"/>
  <c r="I22" i="20" s="1"/>
  <c r="E8" i="20"/>
  <c r="F8" i="20" s="1"/>
  <c r="G8" i="20" l="1"/>
  <c r="H8" i="20" s="1"/>
  <c r="G7" i="20"/>
  <c r="H7" i="20" s="1"/>
  <c r="E9" i="20"/>
  <c r="F9" i="20" s="1"/>
  <c r="J8" i="20" l="1"/>
  <c r="I8" i="20" s="1"/>
  <c r="J7" i="20"/>
  <c r="G6" i="19"/>
  <c r="G6" i="18"/>
  <c r="I7" i="20" l="1"/>
  <c r="E10" i="20"/>
  <c r="F10" i="20" s="1"/>
  <c r="F11" i="20" s="1"/>
  <c r="D10" i="20"/>
  <c r="G10" i="20" l="1"/>
  <c r="G9" i="20"/>
  <c r="J10" i="20" l="1"/>
  <c r="I10" i="20" s="1"/>
  <c r="H10" i="20"/>
  <c r="G11" i="20"/>
  <c r="G13" i="20" s="1"/>
  <c r="J9" i="20"/>
  <c r="H9" i="20"/>
  <c r="H11" i="20" l="1"/>
  <c r="H13" i="20" s="1"/>
  <c r="H24" i="20" s="1"/>
  <c r="I9" i="20"/>
  <c r="I11" i="20" s="1"/>
  <c r="I13" i="20" s="1"/>
  <c r="J11" i="20"/>
  <c r="J13" i="20" s="1"/>
  <c r="E7" i="19"/>
  <c r="D7" i="19"/>
  <c r="F7" i="19" s="1"/>
  <c r="J6" i="19"/>
  <c r="I6" i="19" s="1"/>
  <c r="E6" i="19"/>
  <c r="H6" i="19" l="1"/>
  <c r="F8" i="19"/>
  <c r="G7" i="19"/>
  <c r="E7" i="18"/>
  <c r="D7" i="18"/>
  <c r="E6" i="18"/>
  <c r="F7" i="18" l="1"/>
  <c r="F8" i="18" s="1"/>
  <c r="J7" i="19"/>
  <c r="H7" i="19"/>
  <c r="H8" i="19" s="1"/>
  <c r="H10" i="19" s="1"/>
  <c r="G8" i="19"/>
  <c r="G10" i="19" s="1"/>
  <c r="H6" i="18"/>
  <c r="J6" i="18"/>
  <c r="G7" i="18" l="1"/>
  <c r="G8" i="18" s="1"/>
  <c r="G10" i="18" s="1"/>
  <c r="I7" i="19"/>
  <c r="J8" i="19"/>
  <c r="I6" i="18"/>
  <c r="H7" i="18" l="1"/>
  <c r="H8" i="18" s="1"/>
  <c r="H10" i="18" s="1"/>
  <c r="J7" i="18"/>
  <c r="I7" i="18" s="1"/>
  <c r="I8" i="19"/>
  <c r="I10" i="19" s="1"/>
  <c r="J10" i="19"/>
  <c r="I3" i="13"/>
  <c r="I2" i="13"/>
  <c r="J8" i="18" l="1"/>
  <c r="I8" i="18" s="1"/>
  <c r="I10" i="18" s="1"/>
  <c r="E9" i="13"/>
  <c r="E9" i="11"/>
  <c r="J10" i="18" l="1"/>
  <c r="D7" i="13"/>
  <c r="G9" i="13"/>
  <c r="H9" i="13" s="1"/>
  <c r="E8" i="13"/>
  <c r="F8" i="13" s="1"/>
  <c r="G8" i="13" s="1"/>
  <c r="H8" i="13" s="1"/>
  <c r="E7" i="13"/>
  <c r="E6" i="13"/>
  <c r="F6" i="13" s="1"/>
  <c r="F7" i="13" l="1"/>
  <c r="G7" i="13" s="1"/>
  <c r="G6" i="13"/>
  <c r="H6" i="13" s="1"/>
  <c r="J8" i="13"/>
  <c r="I8" i="13" s="1"/>
  <c r="J9" i="13"/>
  <c r="I9" i="13" s="1"/>
  <c r="J7" i="13" l="1"/>
  <c r="I7" i="13" s="1"/>
  <c r="H7" i="13"/>
  <c r="F10" i="13"/>
  <c r="G10" i="13"/>
  <c r="G12" i="13" s="1"/>
  <c r="J6" i="13"/>
  <c r="I6" i="13" s="1"/>
  <c r="G9" i="11"/>
  <c r="H9" i="11" s="1"/>
  <c r="E8" i="11"/>
  <c r="F8" i="11" s="1"/>
  <c r="E7" i="11"/>
  <c r="D7" i="11"/>
  <c r="E6" i="11"/>
  <c r="F6" i="11" s="1"/>
  <c r="G6" i="11" s="1"/>
  <c r="H6" i="11" s="1"/>
  <c r="I10" i="13" l="1"/>
  <c r="I12" i="13" s="1"/>
  <c r="G8" i="11"/>
  <c r="H8" i="11" s="1"/>
  <c r="J10" i="13"/>
  <c r="J12" i="13" s="1"/>
  <c r="H10" i="13"/>
  <c r="H12" i="13" s="1"/>
  <c r="F7" i="11"/>
  <c r="J9" i="11"/>
  <c r="I9" i="11" s="1"/>
  <c r="J8" i="11" l="1"/>
  <c r="I8" i="11" s="1"/>
  <c r="G7" i="11"/>
  <c r="F10" i="11"/>
  <c r="J6" i="11"/>
  <c r="I6" i="11" s="1"/>
  <c r="J7" i="11" l="1"/>
  <c r="H7" i="11"/>
  <c r="H10" i="11" s="1"/>
  <c r="H12" i="11" s="1"/>
  <c r="H17" i="13" s="1"/>
  <c r="G10" i="11"/>
  <c r="G12" i="11" s="1"/>
  <c r="J10" i="11" l="1"/>
  <c r="J12" i="11" s="1"/>
  <c r="I7" i="11"/>
  <c r="I10" i="11" s="1"/>
  <c r="I1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ri034040</author>
  </authors>
  <commentList>
    <comment ref="I3" authorId="0" shapeId="0" xr:uid="{00000000-0006-0000-0300-000001000000}">
      <text>
        <r>
          <rPr>
            <b/>
            <sz val="9"/>
            <color indexed="81"/>
            <rFont val="Tahoma"/>
            <family val="2"/>
          </rPr>
          <t>Bag warmer on 24/7</t>
        </r>
      </text>
    </comment>
  </commentList>
</comments>
</file>

<file path=xl/sharedStrings.xml><?xml version="1.0" encoding="utf-8"?>
<sst xmlns="http://schemas.openxmlformats.org/spreadsheetml/2006/main" count="160" uniqueCount="94">
  <si>
    <t>Please enter number of dialysis days per week here:</t>
  </si>
  <si>
    <t>Please enter number of hours per dialysis session here:</t>
  </si>
  <si>
    <t xml:space="preserve">Home Haemodialysis (Electricity) </t>
  </si>
  <si>
    <t>Energy used per hour (Kwh)</t>
  </si>
  <si>
    <t xml:space="preserve">Duration (Hours) </t>
  </si>
  <si>
    <t xml:space="preserve">Frequency (Days per week) </t>
  </si>
  <si>
    <t>Energy used per week  (Kwh)</t>
  </si>
  <si>
    <t>Energy costs per week per patient</t>
  </si>
  <si>
    <t>Energy costs per session per patient</t>
  </si>
  <si>
    <t>Annual Energy costs per patient</t>
  </si>
  <si>
    <t xml:space="preserve">Home Haemodialysis (Water) </t>
  </si>
  <si>
    <t xml:space="preserve">Dialysis (150 Litres) per hour </t>
  </si>
  <si>
    <t>Equipment cleaning (602 litres per week), Sporotal degrease (100 litres per week), WRO decal and modular heat (152 litres per week, WRO rinse), (350 litres per week)</t>
  </si>
  <si>
    <t xml:space="preserve">Disinfecting (100 Litres) per hour </t>
  </si>
  <si>
    <t xml:space="preserve">Equipment cleaning (602 litres per week) </t>
  </si>
  <si>
    <t xml:space="preserve">Duration (Hours or cycle) </t>
  </si>
  <si>
    <t>Number of dialysis days per week :</t>
  </si>
  <si>
    <t>Number of dialysis hours per day:</t>
  </si>
  <si>
    <t>HHD Electricity totals</t>
  </si>
  <si>
    <t>HHD Water totals</t>
  </si>
  <si>
    <t>CAPD Electricity totals</t>
  </si>
  <si>
    <t>Current standard metered rates for a 15mm water meter are £1.45/m3 water and £1.55/m3 sewerage. Costs are as follows assuming 95% return to sewer.</t>
  </si>
  <si>
    <t>Water tariff:</t>
  </si>
  <si>
    <t>Sewerage  tariff:</t>
  </si>
  <si>
    <t>Energy tariff:</t>
  </si>
  <si>
    <t>APD Electricity totals</t>
  </si>
  <si>
    <t>Please note water re-imbursement is only for patients who have a measured water meter
and currently awaiting sign posting to a Social Worker or Kidney Charity for assistance in applying for Personal Independence Payment (PIP) and the capped payment WaterSure Scheme</t>
  </si>
  <si>
    <t>Water used per hour (litres)</t>
  </si>
  <si>
    <t xml:space="preserve">Water used per week (litres)  </t>
  </si>
  <si>
    <t>Water costs per week per patient</t>
  </si>
  <si>
    <t>Water costs per session per patient</t>
  </si>
  <si>
    <t>Annual Water costs per patient</t>
  </si>
  <si>
    <t>richard.davies1@wales.nhs.uk</t>
  </si>
  <si>
    <t>HHD Water 
Reimbursement Form</t>
  </si>
  <si>
    <t>APD Electricity Reimbursement Form</t>
  </si>
  <si>
    <t>CAPD Electricity Reimbursement Form</t>
  </si>
  <si>
    <t xml:space="preserve">Equipment cleaning (2.42 kWh) per week </t>
  </si>
  <si>
    <t>Energy used per week  (kWh)</t>
  </si>
  <si>
    <t>Running APD machine (0.25 kWh) per hour</t>
  </si>
  <si>
    <t>Running CAPD machine (0.03 kWh) per hour</t>
  </si>
  <si>
    <t>Dialysis (0.82 kWh) per hour inc: WRO</t>
  </si>
  <si>
    <t>Equipment cleaning (2.42 kWh) per week, Sporotal degrease (0.8), WRO decal and modular heat (1.2 kWh), WRO rinse (0.42 kWh)</t>
  </si>
  <si>
    <t>Disinfecting (0.90 kWh) per disinfect  inc: WRO</t>
  </si>
  <si>
    <t>per full dialysis treatment cost</t>
  </si>
  <si>
    <t xml:space="preserve">For support or feedback on this form please contact:   </t>
  </si>
  <si>
    <t>Total APD Electricity cost</t>
  </si>
  <si>
    <t>Total CAPD Electricity cost</t>
  </si>
  <si>
    <t>Total HHD Electricity cost</t>
  </si>
  <si>
    <t>Total HHD Water cost</t>
  </si>
  <si>
    <t>Combined Water and Electricity cost for HHD</t>
  </si>
  <si>
    <t>Populated from "HHD Electricity" dialysis days per week:</t>
  </si>
  <si>
    <t>Populated from "HHD Electricity" hours per Dx session:</t>
  </si>
  <si>
    <r>
      <t xml:space="preserve">Please note for patients that have not yet received </t>
    </r>
    <r>
      <rPr>
        <b/>
        <sz val="12"/>
        <rFont val="Calibri"/>
        <family val="2"/>
        <scheme val="minor"/>
      </rPr>
      <t>WaterSure</t>
    </r>
    <r>
      <rPr>
        <b/>
        <sz val="11"/>
        <color theme="5" tint="-0.249977111117893"/>
        <rFont val="Calibri"/>
        <family val="2"/>
        <scheme val="minor"/>
      </rPr>
      <t xml:space="preserve"> tariff caps please complete the "HHD Electricity Form" in the first instance. The prescription figures will then auto-populate the "Combined HHD Water and Electricity Form" where you can obtain a combined Water and Electricity cost per dialysis treatment per patient.</t>
    </r>
  </si>
  <si>
    <t>per full 
dialysis treatment 
cost</t>
  </si>
  <si>
    <t>Please note the weekly Sporotal cost is split between the number of dialysis days affecting the per session treatment cost</t>
  </si>
  <si>
    <t>Energy costs per day per patient</t>
  </si>
  <si>
    <t>per day treatment 
cost</t>
  </si>
  <si>
    <t>Monthy Energy costs per patient</t>
  </si>
  <si>
    <t>Monthly Energy costs per patient</t>
  </si>
  <si>
    <t>Month;y  Water costs per patient</t>
  </si>
  <si>
    <t xml:space="preserve">Preparation  (0.25 kWh) per hour </t>
  </si>
  <si>
    <t xml:space="preserve">Energy tariff
Based on standard tariff of £0.35 per kilowatt hour
</t>
  </si>
  <si>
    <t>Preparation  (0.82 kWh) per preperation inc: WRO</t>
  </si>
  <si>
    <t xml:space="preserve">Preparation  (150 Litres) per hour </t>
  </si>
  <si>
    <t>Running a CAPD machine, including warmer used an average figure of 0.03kwh.  (Advice is that most patients leave the warmers on almost continuously which actually reduces power usage compared to repeated warming up from cool) at 24hr 7days</t>
  </si>
  <si>
    <r>
      <rPr>
        <b/>
        <sz val="11"/>
        <color theme="1"/>
        <rFont val="Calibri"/>
        <family val="2"/>
        <scheme val="minor"/>
      </rPr>
      <t>WKN copyright statement</t>
    </r>
    <r>
      <rPr>
        <sz val="11"/>
        <color theme="1"/>
        <rFont val="Calibri"/>
        <family val="2"/>
        <scheme val="minor"/>
      </rPr>
      <t xml:space="preserve">
This document and its content is copyright of Welsh Kidney Network. All rights reserved
Any redistribution or reproduction of part or all of the contents in any form is prohibited other than the following:
             • you may print or download to a local hard disk extracts for your personal and non-commercial use only
             • you may copy the content to individual third parties for their personal use, but only if you acknowledge the WKN as the source of the material
You may not, except with our express written permission, distribute or commercially exploit the content. Nor may you transmit it or store it in any other website or other form of electronic retrieval system
</t>
    </r>
  </si>
  <si>
    <t xml:space="preserve">The WKN is responsible for commissioning Renal Services throughout Wales.
This calculator is developed and maintained by WKN who will release an updated version annually with the latest utility tariffs. 
The calculator is to be used in conjunction with the "WKN assessment and patient agreement for Home Dialysis costs" to accurately identify and calculate any additional cost incurred by the patient when receiving Home Dialysis.
To calculate a patients individual reimbursement please click on the appropriate HD button located right of this notice or use the sheet tabs below. When in the appropriate calculator please enter the patients prescription in the  yellow cells as illustrated below and the per session/per treatment per patient cost will automatically calculate.
Look for the yellow cells on the calculator to enter the patients prescription. Example:
</t>
  </si>
  <si>
    <t>Automated Peritoneal Dialysis</t>
  </si>
  <si>
    <t>CAPD Bag Warmer</t>
  </si>
  <si>
    <t xml:space="preserve">WKN-UKKA Utility Reimbursement Calculator     
APD Electricity   April 2022 - March 2023  </t>
  </si>
  <si>
    <t xml:space="preserve">WKN-UKKA Utility Reimbursement Calculator     
Claria APD Electricity   April 2022 - March 2023  </t>
  </si>
  <si>
    <t>Automated Peritoneal Dialysis (Claria)</t>
  </si>
  <si>
    <t xml:space="preserve">Preparation  (0.1 kWh) per hour </t>
  </si>
  <si>
    <t>Running APD machine (0.1 kWh) per hour</t>
  </si>
  <si>
    <t xml:space="preserve">Energy tariff
Based on energy tariff input per kilowatt hour
</t>
  </si>
  <si>
    <t>Watts (electric usage rating of the machine) = 100 watts average
Watts/1000 = kilowatts or kW = 0.1 kW</t>
  </si>
  <si>
    <r>
      <rPr>
        <b/>
        <sz val="17"/>
        <color theme="0"/>
        <rFont val="Calibri"/>
        <family val="2"/>
        <scheme val="minor"/>
      </rPr>
      <t>WKN-UKKA Utility Reimbursement Calculator       
CAPD Electricity April 2022 - March 2023</t>
    </r>
    <r>
      <rPr>
        <b/>
        <sz val="18"/>
        <color theme="0"/>
        <rFont val="Calibri"/>
        <family val="2"/>
        <scheme val="minor"/>
      </rPr>
      <t xml:space="preserve">  </t>
    </r>
  </si>
  <si>
    <t>Energy tariff Input:</t>
  </si>
  <si>
    <t>Energy tariff input:</t>
  </si>
  <si>
    <r>
      <rPr>
        <b/>
        <sz val="17"/>
        <color theme="0"/>
        <rFont val="Calibri"/>
        <family val="2"/>
        <scheme val="minor"/>
      </rPr>
      <t>WKN-UKKA Utility Reimbursement Calculator      
  HHD Electricity   April 2022 - March 2023</t>
    </r>
    <r>
      <rPr>
        <b/>
        <sz val="18"/>
        <color theme="0"/>
        <rFont val="Calibri"/>
        <family val="2"/>
        <scheme val="minor"/>
      </rPr>
      <t xml:space="preserve">  </t>
    </r>
  </si>
  <si>
    <t>3.5 hrs per week for APD machine preperation at 0.25 Kwh per hour = 0.8kWh
Running an APD machine, including warmer used an average figure of 0.25kwh. At 70hrs dialysis per week = 17.5kwh.
Total weekly energy usage is 18.3 kwh which equates to 2.6kWh</t>
  </si>
  <si>
    <t>Energy used  (kWh)</t>
  </si>
  <si>
    <t xml:space="preserve">NxStage Haemodialysis (Electricity) </t>
  </si>
  <si>
    <t>PureFlow tick over/stand by   (16.8 kWh per week)</t>
  </si>
  <si>
    <t>Cycler Dialysis (0.1 kWh per hour)</t>
  </si>
  <si>
    <t>Cycler Preparation  (0.05 kWh per treatment)</t>
  </si>
  <si>
    <t>Please enter number of SAK's prepared weekly:</t>
  </si>
  <si>
    <t>PurFlow SAK/batch production (0.25kWh per hour)</t>
  </si>
  <si>
    <t xml:space="preserve">WKN-UKKA
 Home Dialysis Utility 
Reimbursement Calculator      
  Tariffs for April 2022 - March 2023      </t>
  </si>
  <si>
    <t xml:space="preserve"> WKN-UKKA Utility Reimbursement Calculator
 HHD Water       April 2022 - March 2023                                 </t>
  </si>
  <si>
    <t>Water used
per week
(Litres)</t>
  </si>
  <si>
    <t>Combined Water and Electricity cost
 per NxStage session treatment</t>
  </si>
  <si>
    <t>version (1.7.1)</t>
  </si>
  <si>
    <t>PurFlow SAK/batch production (5kWh per week) calculated at 0.25kWh instead of 3.5kWh to exlude the SAK production time at 0.1kWh from the fixed tick over use of 16.8kWh. Based 10 hours of each 60 litre batch production. Two batches per week. 
Weekly PureFlow (0.1 kWh × 168) + (0.25 kWh × 10 × SAK's)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</si>
</sst>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0.0"/>
    <numFmt numFmtId="165" formatCode="&quot;£&quot;#,##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0"/>
      <name val="Calibri"/>
      <family val="2"/>
      <scheme val="minor"/>
    </font>
    <font>
      <sz val="12"/>
      <name val="Calibri"/>
      <family val="2"/>
      <scheme val="minor"/>
    </font>
    <font>
      <sz val="16"/>
      <name val="Calibri"/>
      <family val="2"/>
      <scheme val="minor"/>
    </font>
    <font>
      <sz val="11"/>
      <name val="Calibri"/>
      <family val="2"/>
      <scheme val="minor"/>
    </font>
    <font>
      <sz val="12"/>
      <color theme="1"/>
      <name val="Calibri"/>
      <family val="2"/>
      <scheme val="minor"/>
    </font>
    <font>
      <b/>
      <sz val="12"/>
      <color theme="1"/>
      <name val="Calibri"/>
      <family val="2"/>
      <scheme val="minor"/>
    </font>
    <font>
      <sz val="12"/>
      <color theme="5" tint="-0.249977111117893"/>
      <name val="Calibri"/>
      <family val="2"/>
      <scheme val="minor"/>
    </font>
    <font>
      <sz val="11"/>
      <color theme="5" tint="-0.499984740745262"/>
      <name val="Calibri"/>
      <family val="2"/>
      <scheme val="minor"/>
    </font>
    <font>
      <sz val="12"/>
      <color rgb="FFFF0000"/>
      <name val="Calibri"/>
      <family val="2"/>
      <scheme val="minor"/>
    </font>
    <font>
      <sz val="10"/>
      <color theme="1"/>
      <name val="Calibri"/>
      <family val="2"/>
      <scheme val="minor"/>
    </font>
    <font>
      <sz val="10"/>
      <color theme="1"/>
      <name val="Arial"/>
      <family val="2"/>
    </font>
    <font>
      <u/>
      <sz val="11"/>
      <color theme="10"/>
      <name val="Calibri"/>
      <family val="2"/>
      <scheme val="minor"/>
    </font>
    <font>
      <b/>
      <sz val="12"/>
      <color theme="0"/>
      <name val="Calibri"/>
      <family val="2"/>
      <scheme val="minor"/>
    </font>
    <font>
      <b/>
      <sz val="24"/>
      <color theme="0"/>
      <name val="Calibri"/>
      <family val="2"/>
      <scheme val="minor"/>
    </font>
    <font>
      <sz val="13"/>
      <name val="Calibri"/>
      <family val="2"/>
      <scheme val="minor"/>
    </font>
    <font>
      <b/>
      <sz val="12"/>
      <color theme="5" tint="-0.249977111117893"/>
      <name val="Calibri"/>
      <family val="2"/>
      <scheme val="minor"/>
    </font>
    <font>
      <b/>
      <sz val="16"/>
      <color theme="5" tint="-0.249977111117893"/>
      <name val="Calibri"/>
      <family val="2"/>
      <scheme val="minor"/>
    </font>
    <font>
      <b/>
      <sz val="11"/>
      <color theme="5" tint="-0.249977111117893"/>
      <name val="Calibri"/>
      <family val="2"/>
      <scheme val="minor"/>
    </font>
    <font>
      <b/>
      <sz val="12"/>
      <name val="Calibri"/>
      <family val="2"/>
      <scheme val="minor"/>
    </font>
    <font>
      <b/>
      <sz val="9"/>
      <color indexed="81"/>
      <name val="Tahoma"/>
      <family val="2"/>
    </font>
    <font>
      <b/>
      <sz val="17"/>
      <color theme="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305">
    <xf numFmtId="0" fontId="0" fillId="0" borderId="0" xfId="0"/>
    <xf numFmtId="0" fontId="0" fillId="0" borderId="0" xfId="0" applyProtection="1">
      <protection hidden="1"/>
    </xf>
    <xf numFmtId="0" fontId="0" fillId="0" borderId="0" xfId="0" applyAlignment="1" applyProtection="1">
      <alignment horizontal="center"/>
      <protection hidden="1"/>
    </xf>
    <xf numFmtId="0" fontId="5" fillId="3" borderId="4" xfId="0" applyFont="1" applyFill="1" applyBorder="1" applyAlignment="1" applyProtection="1">
      <alignment horizontal="center"/>
      <protection locked="0" hidden="1"/>
    </xf>
    <xf numFmtId="0" fontId="5" fillId="3" borderId="12" xfId="0" applyFont="1" applyFill="1" applyBorder="1" applyAlignment="1" applyProtection="1">
      <alignment horizontal="center"/>
      <protection locked="0" hidden="1"/>
    </xf>
    <xf numFmtId="0" fontId="2" fillId="0" borderId="0" xfId="0" applyFont="1" applyProtection="1">
      <protection hidden="1"/>
    </xf>
    <xf numFmtId="0" fontId="0" fillId="0" borderId="0" xfId="0" applyAlignment="1" applyProtection="1">
      <alignment horizontal="center" wrapText="1"/>
      <protection hidden="1"/>
    </xf>
    <xf numFmtId="0" fontId="2" fillId="2" borderId="4" xfId="0" applyFont="1" applyFill="1" applyBorder="1" applyProtection="1">
      <protection hidden="1"/>
    </xf>
    <xf numFmtId="0" fontId="0" fillId="2" borderId="4" xfId="0" applyFill="1" applyBorder="1" applyAlignment="1" applyProtection="1">
      <alignment horizontal="center" vertical="top" wrapText="1"/>
      <protection hidden="1"/>
    </xf>
    <xf numFmtId="0" fontId="0" fillId="0" borderId="0" xfId="0" applyBorder="1" applyProtection="1">
      <protection hidden="1"/>
    </xf>
    <xf numFmtId="8" fontId="0" fillId="0" borderId="0" xfId="0" applyNumberFormat="1" applyBorder="1" applyProtection="1">
      <protection hidden="1"/>
    </xf>
    <xf numFmtId="0" fontId="0" fillId="0" borderId="14" xfId="0" applyFont="1" applyBorder="1" applyProtection="1">
      <protection hidden="1"/>
    </xf>
    <xf numFmtId="0" fontId="6" fillId="4" borderId="13" xfId="0" applyFont="1" applyFill="1" applyBorder="1" applyAlignment="1" applyProtection="1">
      <alignment horizontal="center"/>
      <protection hidden="1"/>
    </xf>
    <xf numFmtId="0" fontId="0" fillId="6" borderId="8" xfId="0" applyFont="1" applyFill="1" applyBorder="1" applyAlignment="1" applyProtection="1">
      <alignment horizontal="center"/>
      <protection hidden="1"/>
    </xf>
    <xf numFmtId="164" fontId="0" fillId="6" borderId="31" xfId="0" applyNumberFormat="1" applyFont="1" applyFill="1" applyBorder="1" applyAlignment="1" applyProtection="1">
      <alignment horizontal="center"/>
      <protection hidden="1"/>
    </xf>
    <xf numFmtId="0" fontId="0" fillId="0" borderId="17" xfId="0" applyFont="1" applyBorder="1" applyProtection="1">
      <protection hidden="1"/>
    </xf>
    <xf numFmtId="0" fontId="6" fillId="4" borderId="17" xfId="0" applyFont="1" applyFill="1" applyBorder="1" applyAlignment="1" applyProtection="1">
      <alignment horizontal="center"/>
      <protection hidden="1"/>
    </xf>
    <xf numFmtId="0" fontId="0" fillId="6" borderId="17" xfId="0" applyFont="1" applyFill="1" applyBorder="1" applyAlignment="1" applyProtection="1">
      <alignment horizontal="center"/>
      <protection hidden="1"/>
    </xf>
    <xf numFmtId="164" fontId="0" fillId="6" borderId="18" xfId="0" applyNumberFormat="1" applyFont="1" applyFill="1" applyBorder="1" applyAlignment="1" applyProtection="1">
      <alignment horizontal="center"/>
      <protection hidden="1"/>
    </xf>
    <xf numFmtId="165" fontId="0" fillId="6" borderId="17" xfId="0" applyNumberFormat="1" applyFill="1" applyBorder="1" applyAlignment="1" applyProtection="1">
      <alignment horizontal="center"/>
      <protection hidden="1"/>
    </xf>
    <xf numFmtId="2" fontId="6" fillId="4" borderId="17" xfId="0" applyNumberFormat="1" applyFont="1" applyFill="1" applyBorder="1" applyAlignment="1" applyProtection="1">
      <alignment horizontal="center"/>
      <protection hidden="1"/>
    </xf>
    <xf numFmtId="0" fontId="0" fillId="6" borderId="14" xfId="0" applyFont="1" applyFill="1" applyBorder="1" applyAlignment="1" applyProtection="1">
      <alignment horizontal="center"/>
      <protection hidden="1"/>
    </xf>
    <xf numFmtId="0" fontId="1" fillId="0" borderId="17" xfId="0" applyFont="1" applyBorder="1" applyAlignment="1" applyProtection="1">
      <alignment wrapText="1"/>
      <protection hidden="1"/>
    </xf>
    <xf numFmtId="0" fontId="0" fillId="4" borderId="19" xfId="0" applyFont="1" applyFill="1" applyBorder="1" applyAlignment="1" applyProtection="1">
      <alignment horizontal="center"/>
      <protection hidden="1"/>
    </xf>
    <xf numFmtId="0" fontId="0" fillId="6" borderId="19" xfId="0" applyFont="1" applyFill="1" applyBorder="1" applyAlignment="1" applyProtection="1">
      <alignment horizontal="center"/>
      <protection hidden="1"/>
    </xf>
    <xf numFmtId="164" fontId="0" fillId="6" borderId="32" xfId="0" applyNumberFormat="1" applyFont="1" applyFill="1" applyBorder="1" applyAlignment="1" applyProtection="1">
      <alignment horizontal="center"/>
      <protection hidden="1"/>
    </xf>
    <xf numFmtId="0" fontId="7" fillId="5" borderId="22" xfId="0" applyNumberFormat="1"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0"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0" fillId="0" borderId="0" xfId="0" applyAlignment="1" applyProtection="1">
      <alignment wrapText="1"/>
      <protection hidden="1"/>
    </xf>
    <xf numFmtId="0" fontId="0" fillId="0" borderId="4" xfId="0" applyBorder="1" applyAlignment="1" applyProtection="1">
      <alignment horizontal="right" wrapText="1"/>
      <protection hidden="1"/>
    </xf>
    <xf numFmtId="165" fontId="0" fillId="6" borderId="4" xfId="0" applyNumberFormat="1" applyFill="1" applyBorder="1" applyAlignment="1" applyProtection="1">
      <alignment wrapText="1"/>
      <protection hidden="1"/>
    </xf>
    <xf numFmtId="0" fontId="0" fillId="0" borderId="0" xfId="0" applyAlignment="1" applyProtection="1">
      <protection hidden="1"/>
    </xf>
    <xf numFmtId="0" fontId="0" fillId="0" borderId="0" xfId="0" applyAlignment="1" applyProtection="1">
      <alignment vertical="top" wrapText="1"/>
      <protection hidden="1"/>
    </xf>
    <xf numFmtId="0" fontId="2" fillId="0" borderId="0" xfId="0" applyFont="1" applyAlignment="1" applyProtection="1">
      <alignment horizontal="right"/>
      <protection hidden="1"/>
    </xf>
    <xf numFmtId="8" fontId="0" fillId="0" borderId="0" xfId="0" applyNumberFormat="1" applyProtection="1">
      <protection hidden="1"/>
    </xf>
    <xf numFmtId="0" fontId="0" fillId="4" borderId="23" xfId="0" applyFill="1" applyBorder="1" applyAlignment="1" applyProtection="1">
      <alignment horizontal="center"/>
      <protection hidden="1"/>
    </xf>
    <xf numFmtId="0" fontId="0" fillId="6" borderId="14" xfId="0" applyFill="1" applyBorder="1" applyAlignment="1" applyProtection="1">
      <alignment horizontal="center"/>
      <protection hidden="1"/>
    </xf>
    <xf numFmtId="0" fontId="0" fillId="6" borderId="16" xfId="0" applyFill="1" applyBorder="1" applyAlignment="1" applyProtection="1">
      <alignment horizontal="center"/>
      <protection hidden="1"/>
    </xf>
    <xf numFmtId="165" fontId="0" fillId="6" borderId="24" xfId="0" applyNumberFormat="1" applyFill="1" applyBorder="1" applyAlignment="1" applyProtection="1">
      <alignment horizontal="center"/>
      <protection hidden="1"/>
    </xf>
    <xf numFmtId="165" fontId="0" fillId="6" borderId="14" xfId="0" applyNumberFormat="1" applyFill="1" applyBorder="1" applyAlignment="1" applyProtection="1">
      <alignment horizontal="center"/>
      <protection hidden="1"/>
    </xf>
    <xf numFmtId="165" fontId="0" fillId="6" borderId="23" xfId="0" applyNumberFormat="1" applyFill="1" applyBorder="1" applyAlignment="1" applyProtection="1">
      <alignment horizontal="right"/>
      <protection hidden="1"/>
    </xf>
    <xf numFmtId="16" fontId="0" fillId="0" borderId="0" xfId="0" applyNumberFormat="1" applyProtection="1">
      <protection hidden="1"/>
    </xf>
    <xf numFmtId="0" fontId="0" fillId="4" borderId="25" xfId="0" applyFill="1" applyBorder="1" applyAlignment="1" applyProtection="1">
      <alignment horizontal="center"/>
      <protection hidden="1"/>
    </xf>
    <xf numFmtId="0" fontId="0" fillId="6" borderId="17" xfId="0" applyFill="1" applyBorder="1" applyAlignment="1" applyProtection="1">
      <alignment horizontal="center"/>
      <protection hidden="1"/>
    </xf>
    <xf numFmtId="0" fontId="0" fillId="6" borderId="18" xfId="0" applyFill="1" applyBorder="1" applyAlignment="1" applyProtection="1">
      <alignment horizontal="center"/>
      <protection hidden="1"/>
    </xf>
    <xf numFmtId="165" fontId="0" fillId="6" borderId="25" xfId="0" applyNumberFormat="1" applyFill="1" applyBorder="1" applyAlignment="1" applyProtection="1">
      <alignment horizontal="right"/>
      <protection hidden="1"/>
    </xf>
    <xf numFmtId="0" fontId="0" fillId="0" borderId="26" xfId="0" applyFont="1" applyBorder="1" applyProtection="1">
      <protection hidden="1"/>
    </xf>
    <xf numFmtId="0" fontId="0" fillId="4" borderId="27" xfId="0" applyFill="1" applyBorder="1" applyAlignment="1" applyProtection="1">
      <alignment horizontal="center"/>
      <protection hidden="1"/>
    </xf>
    <xf numFmtId="0" fontId="0" fillId="6" borderId="26" xfId="0" applyFill="1" applyBorder="1" applyAlignment="1" applyProtection="1">
      <alignment horizontal="center"/>
      <protection hidden="1"/>
    </xf>
    <xf numFmtId="0" fontId="1" fillId="0" borderId="19" xfId="0" applyFont="1" applyBorder="1" applyAlignment="1" applyProtection="1">
      <alignment wrapText="1"/>
      <protection hidden="1"/>
    </xf>
    <xf numFmtId="0" fontId="0" fillId="4" borderId="28" xfId="0" applyFill="1" applyBorder="1" applyAlignment="1" applyProtection="1">
      <alignment horizontal="center"/>
      <protection hidden="1"/>
    </xf>
    <xf numFmtId="0" fontId="0" fillId="6" borderId="19" xfId="0" applyFill="1" applyBorder="1" applyAlignment="1" applyProtection="1">
      <alignment horizontal="center"/>
      <protection hidden="1"/>
    </xf>
    <xf numFmtId="165" fontId="0" fillId="6" borderId="28" xfId="0" applyNumberFormat="1" applyFill="1" applyBorder="1" applyAlignment="1" applyProtection="1">
      <alignment horizontal="right"/>
      <protection hidden="1"/>
    </xf>
    <xf numFmtId="0" fontId="0" fillId="0" borderId="0" xfId="0" applyBorder="1" applyAlignment="1" applyProtection="1">
      <alignment horizontal="center"/>
      <protection hidden="1"/>
    </xf>
    <xf numFmtId="0" fontId="7" fillId="5" borderId="4" xfId="0"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0" fillId="2" borderId="3" xfId="0" applyFill="1" applyBorder="1" applyAlignment="1" applyProtection="1">
      <alignment horizontal="center" vertical="top" wrapText="1"/>
      <protection hidden="1"/>
    </xf>
    <xf numFmtId="0" fontId="0" fillId="2" borderId="2" xfId="0" applyFill="1" applyBorder="1" applyAlignment="1" applyProtection="1">
      <alignment horizontal="center" vertical="top" wrapText="1"/>
      <protection hidden="1"/>
    </xf>
    <xf numFmtId="0" fontId="0" fillId="2" borderId="1" xfId="0" applyFill="1" applyBorder="1" applyAlignment="1" applyProtection="1">
      <alignment horizontal="center" vertical="top" wrapText="1"/>
      <protection hidden="1"/>
    </xf>
    <xf numFmtId="0" fontId="10" fillId="0" borderId="0" xfId="0" applyFont="1" applyAlignment="1" applyProtection="1">
      <alignment vertical="top" wrapText="1"/>
      <protection hidden="1"/>
    </xf>
    <xf numFmtId="0" fontId="0" fillId="0" borderId="0" xfId="0" applyFill="1"/>
    <xf numFmtId="0" fontId="3" fillId="0" borderId="0" xfId="0" applyFont="1" applyFill="1" applyBorder="1" applyAlignment="1" applyProtection="1">
      <alignment vertical="center" wrapText="1"/>
      <protection hidden="1"/>
    </xf>
    <xf numFmtId="0" fontId="3" fillId="0" borderId="38" xfId="0" applyFont="1" applyFill="1" applyBorder="1" applyAlignment="1" applyProtection="1">
      <alignment vertical="center" wrapText="1"/>
      <protection hidden="1"/>
    </xf>
    <xf numFmtId="165" fontId="7" fillId="8" borderId="4" xfId="0" applyNumberFormat="1" applyFont="1" applyFill="1" applyBorder="1" applyAlignment="1" applyProtection="1">
      <alignment horizontal="center"/>
      <protection hidden="1"/>
    </xf>
    <xf numFmtId="0" fontId="0" fillId="0" borderId="0" xfId="0" applyFill="1" applyAlignment="1" applyProtection="1">
      <alignment horizontal="center"/>
      <protection hidden="1"/>
    </xf>
    <xf numFmtId="0" fontId="0" fillId="9" borderId="4" xfId="0" applyFill="1" applyBorder="1" applyAlignment="1" applyProtection="1">
      <alignment horizontal="center" vertical="top" wrapText="1"/>
      <protection hidden="1"/>
    </xf>
    <xf numFmtId="165" fontId="7" fillId="9" borderId="4" xfId="0" applyNumberFormat="1" applyFont="1" applyFill="1" applyBorder="1" applyAlignment="1" applyProtection="1">
      <alignment horizontal="center"/>
      <protection hidden="1"/>
    </xf>
    <xf numFmtId="0" fontId="0" fillId="0" borderId="0" xfId="0" applyFill="1" applyProtection="1">
      <protection hidden="1"/>
    </xf>
    <xf numFmtId="165" fontId="9" fillId="0" borderId="0" xfId="0" applyNumberFormat="1" applyFont="1" applyFill="1" applyBorder="1" applyProtection="1">
      <protection hidden="1"/>
    </xf>
    <xf numFmtId="165" fontId="18" fillId="9" borderId="4" xfId="0" applyNumberFormat="1" applyFont="1" applyFill="1" applyBorder="1" applyAlignment="1" applyProtection="1">
      <alignment horizontal="center"/>
      <protection hidden="1"/>
    </xf>
    <xf numFmtId="165" fontId="0" fillId="6" borderId="13" xfId="0" applyNumberFormat="1" applyFill="1" applyBorder="1" applyAlignment="1" applyProtection="1">
      <alignment horizontal="center"/>
      <protection hidden="1"/>
    </xf>
    <xf numFmtId="165" fontId="0" fillId="6" borderId="31" xfId="0" applyNumberFormat="1" applyFill="1" applyBorder="1" applyAlignment="1" applyProtection="1">
      <alignment horizontal="center"/>
      <protection hidden="1"/>
    </xf>
    <xf numFmtId="165" fontId="0" fillId="6" borderId="18" xfId="0" applyNumberFormat="1" applyFill="1" applyBorder="1" applyAlignment="1" applyProtection="1">
      <alignment horizontal="center"/>
      <protection hidden="1"/>
    </xf>
    <xf numFmtId="165" fontId="0" fillId="6" borderId="19" xfId="0" applyNumberFormat="1" applyFill="1" applyBorder="1" applyAlignment="1" applyProtection="1">
      <alignment horizontal="center"/>
      <protection hidden="1"/>
    </xf>
    <xf numFmtId="165" fontId="0" fillId="6" borderId="37" xfId="0" applyNumberFormat="1" applyFill="1" applyBorder="1" applyAlignment="1" applyProtection="1">
      <alignment horizontal="center"/>
      <protection hidden="1"/>
    </xf>
    <xf numFmtId="0" fontId="2" fillId="2" borderId="4" xfId="0" applyFont="1" applyFill="1" applyBorder="1" applyAlignment="1" applyProtection="1">
      <alignment horizontal="left"/>
      <protection hidden="1"/>
    </xf>
    <xf numFmtId="0" fontId="0" fillId="0" borderId="14" xfId="0" applyFont="1" applyBorder="1" applyAlignment="1" applyProtection="1">
      <alignment horizontal="left"/>
      <protection hidden="1"/>
    </xf>
    <xf numFmtId="0" fontId="6" fillId="4" borderId="14" xfId="0" applyFont="1" applyFill="1" applyBorder="1" applyAlignment="1" applyProtection="1">
      <alignment horizontal="center"/>
      <protection hidden="1"/>
    </xf>
    <xf numFmtId="0" fontId="0" fillId="6" borderId="15" xfId="0" applyFont="1" applyFill="1" applyBorder="1" applyAlignment="1" applyProtection="1">
      <alignment horizontal="center"/>
      <protection hidden="1"/>
    </xf>
    <xf numFmtId="0" fontId="0" fillId="6" borderId="34" xfId="0" applyFont="1" applyFill="1" applyBorder="1" applyAlignment="1" applyProtection="1">
      <alignment horizontal="center"/>
      <protection hidden="1"/>
    </xf>
    <xf numFmtId="164" fontId="0" fillId="6" borderId="14" xfId="0" applyNumberFormat="1" applyFont="1" applyFill="1" applyBorder="1" applyAlignment="1" applyProtection="1">
      <alignment horizontal="center"/>
      <protection hidden="1"/>
    </xf>
    <xf numFmtId="165" fontId="0" fillId="6" borderId="26" xfId="0" applyNumberFormat="1" applyFill="1" applyBorder="1" applyAlignment="1" applyProtection="1">
      <alignment horizontal="center"/>
      <protection hidden="1"/>
    </xf>
    <xf numFmtId="165" fontId="0" fillId="6" borderId="33" xfId="0" applyNumberFormat="1" applyFill="1" applyBorder="1" applyAlignment="1" applyProtection="1">
      <alignment horizontal="right"/>
      <protection hidden="1"/>
    </xf>
    <xf numFmtId="0" fontId="1" fillId="0" borderId="17" xfId="0" applyFont="1" applyBorder="1" applyAlignment="1" applyProtection="1">
      <alignment horizontal="left"/>
      <protection hidden="1"/>
    </xf>
    <xf numFmtId="0" fontId="6" fillId="4" borderId="19" xfId="0" applyFont="1" applyFill="1" applyBorder="1" applyAlignment="1" applyProtection="1">
      <alignment horizontal="center"/>
      <protection hidden="1"/>
    </xf>
    <xf numFmtId="164" fontId="0" fillId="6" borderId="26" xfId="0" applyNumberFormat="1" applyFont="1" applyFill="1" applyBorder="1" applyAlignment="1" applyProtection="1">
      <alignment horizontal="center"/>
      <protection hidden="1"/>
    </xf>
    <xf numFmtId="165" fontId="0" fillId="6" borderId="27" xfId="0" applyNumberFormat="1" applyFill="1" applyBorder="1" applyAlignment="1" applyProtection="1">
      <alignment horizontal="right"/>
      <protection hidden="1"/>
    </xf>
    <xf numFmtId="164" fontId="4" fillId="5" borderId="4" xfId="0" applyNumberFormat="1" applyFont="1" applyFill="1" applyBorder="1" applyAlignment="1" applyProtection="1">
      <alignment horizontal="center"/>
      <protection hidden="1"/>
    </xf>
    <xf numFmtId="2" fontId="0" fillId="0" borderId="0" xfId="0" applyNumberFormat="1" applyAlignment="1" applyProtection="1">
      <alignment horizontal="center"/>
      <protection hidden="1"/>
    </xf>
    <xf numFmtId="2" fontId="0" fillId="0" borderId="0" xfId="0" applyNumberFormat="1" applyProtection="1">
      <protection hidden="1"/>
    </xf>
    <xf numFmtId="0" fontId="7" fillId="0" borderId="0" xfId="0" applyFont="1" applyFill="1" applyBorder="1" applyAlignment="1" applyProtection="1">
      <alignment horizontal="center" wrapText="1"/>
      <protection hidden="1"/>
    </xf>
    <xf numFmtId="165" fontId="7" fillId="0" borderId="0" xfId="0" applyNumberFormat="1" applyFont="1" applyFill="1" applyBorder="1" applyAlignment="1" applyProtection="1">
      <alignment horizontal="center"/>
      <protection hidden="1"/>
    </xf>
    <xf numFmtId="0" fontId="0" fillId="0" borderId="0" xfId="0" applyBorder="1" applyAlignment="1" applyProtection="1">
      <alignment wrapText="1"/>
      <protection hidden="1"/>
    </xf>
    <xf numFmtId="0" fontId="19" fillId="4" borderId="4" xfId="0" applyFont="1" applyFill="1" applyBorder="1" applyAlignment="1" applyProtection="1">
      <alignment horizontal="center"/>
      <protection hidden="1"/>
    </xf>
    <xf numFmtId="0" fontId="19" fillId="4" borderId="12" xfId="0" applyFont="1" applyFill="1" applyBorder="1" applyAlignment="1" applyProtection="1">
      <alignment horizontal="center"/>
      <protection hidden="1"/>
    </xf>
    <xf numFmtId="0" fontId="2" fillId="0" borderId="0" xfId="0" applyFont="1" applyAlignment="1" applyProtection="1">
      <alignment horizontal="left"/>
      <protection hidden="1"/>
    </xf>
    <xf numFmtId="0" fontId="1" fillId="0" borderId="4" xfId="0" applyFont="1" applyBorder="1" applyAlignment="1" applyProtection="1">
      <alignment horizontal="left"/>
      <protection hidden="1"/>
    </xf>
    <xf numFmtId="0" fontId="0" fillId="4" borderId="19" xfId="0" applyFill="1" applyBorder="1" applyAlignment="1" applyProtection="1">
      <alignment horizontal="center"/>
      <protection hidden="1"/>
    </xf>
    <xf numFmtId="0" fontId="0" fillId="4" borderId="12" xfId="0" applyFill="1" applyBorder="1" applyAlignment="1" applyProtection="1">
      <alignment horizontal="center"/>
      <protection hidden="1"/>
    </xf>
    <xf numFmtId="0" fontId="0" fillId="6" borderId="12" xfId="0" applyFill="1" applyBorder="1" applyAlignment="1" applyProtection="1">
      <alignment horizontal="center"/>
      <protection hidden="1"/>
    </xf>
    <xf numFmtId="0" fontId="0" fillId="6" borderId="32" xfId="0" applyFill="1" applyBorder="1" applyAlignment="1" applyProtection="1">
      <alignment horizontal="center"/>
      <protection hidden="1"/>
    </xf>
    <xf numFmtId="0" fontId="12" fillId="0" borderId="0" xfId="0" applyFont="1" applyProtection="1">
      <protection hidden="1"/>
    </xf>
    <xf numFmtId="0" fontId="12" fillId="0" borderId="5" xfId="0" applyFont="1" applyBorder="1" applyProtection="1">
      <protection hidden="1"/>
    </xf>
    <xf numFmtId="0" fontId="12" fillId="0" borderId="6" xfId="0" applyFont="1" applyBorder="1" applyProtection="1">
      <protection hidden="1"/>
    </xf>
    <xf numFmtId="0" fontId="0" fillId="0" borderId="6" xfId="0" applyBorder="1" applyProtection="1">
      <protection hidden="1"/>
    </xf>
    <xf numFmtId="0" fontId="12" fillId="0" borderId="34" xfId="0" applyFont="1" applyBorder="1" applyProtection="1">
      <protection hidden="1"/>
    </xf>
    <xf numFmtId="0" fontId="12" fillId="0" borderId="0" xfId="0" applyFont="1" applyBorder="1" applyProtection="1">
      <protection hidden="1"/>
    </xf>
    <xf numFmtId="0" fontId="0" fillId="0" borderId="7" xfId="0" applyBorder="1" applyProtection="1">
      <protection hidden="1"/>
    </xf>
    <xf numFmtId="0" fontId="0" fillId="0" borderId="38" xfId="0" applyBorder="1" applyProtection="1">
      <protection hidden="1"/>
    </xf>
    <xf numFmtId="0" fontId="0" fillId="0" borderId="34" xfId="0" applyBorder="1" applyProtection="1">
      <protection hidden="1"/>
    </xf>
    <xf numFmtId="0" fontId="12" fillId="0" borderId="0" xfId="0" applyFont="1" applyBorder="1" applyAlignment="1" applyProtection="1">
      <protection hidden="1"/>
    </xf>
    <xf numFmtId="0" fontId="12" fillId="0" borderId="0" xfId="0" applyFont="1" applyFill="1" applyBorder="1" applyAlignment="1" applyProtection="1">
      <protection hidden="1"/>
    </xf>
    <xf numFmtId="0" fontId="0" fillId="0" borderId="0" xfId="0" applyFill="1" applyBorder="1" applyProtection="1">
      <protection hidden="1"/>
    </xf>
    <xf numFmtId="0" fontId="7" fillId="0" borderId="34" xfId="0" applyFont="1" applyBorder="1" applyAlignment="1" applyProtection="1">
      <alignment wrapText="1"/>
      <protection hidden="1"/>
    </xf>
    <xf numFmtId="0" fontId="15" fillId="0" borderId="0" xfId="0" applyFont="1" applyFill="1" applyBorder="1" applyAlignment="1" applyProtection="1">
      <alignment wrapText="1"/>
      <protection hidden="1"/>
    </xf>
    <xf numFmtId="0" fontId="0" fillId="0" borderId="38" xfId="0" applyFill="1" applyBorder="1" applyProtection="1">
      <protection hidden="1"/>
    </xf>
    <xf numFmtId="0" fontId="13" fillId="0" borderId="0" xfId="0" applyFont="1" applyProtection="1">
      <protection hidden="1"/>
    </xf>
    <xf numFmtId="0" fontId="7" fillId="0" borderId="0" xfId="0" applyFont="1" applyBorder="1" applyAlignment="1" applyProtection="1">
      <alignment vertical="top" wrapText="1"/>
      <protection hidden="1"/>
    </xf>
    <xf numFmtId="0" fontId="17" fillId="3" borderId="39" xfId="0" applyFont="1" applyFill="1" applyBorder="1" applyAlignment="1" applyProtection="1">
      <alignment horizontal="center"/>
      <protection hidden="1"/>
    </xf>
    <xf numFmtId="0" fontId="14" fillId="0" borderId="0" xfId="1" applyBorder="1" applyProtection="1">
      <protection hidden="1"/>
    </xf>
    <xf numFmtId="0" fontId="0" fillId="0" borderId="9" xfId="0" applyBorder="1" applyProtection="1">
      <protection hidden="1"/>
    </xf>
    <xf numFmtId="0" fontId="0" fillId="0" borderId="10" xfId="0" applyBorder="1" applyProtection="1">
      <protection hidden="1"/>
    </xf>
    <xf numFmtId="0" fontId="0" fillId="6" borderId="26" xfId="0" applyFont="1" applyFill="1" applyBorder="1" applyAlignment="1" applyProtection="1">
      <alignment horizontal="center"/>
      <protection hidden="1"/>
    </xf>
    <xf numFmtId="0" fontId="0" fillId="6" borderId="35" xfId="0" applyFont="1" applyFill="1" applyBorder="1" applyAlignment="1" applyProtection="1">
      <alignment horizontal="center"/>
      <protection hidden="1"/>
    </xf>
    <xf numFmtId="165" fontId="4" fillId="5" borderId="22" xfId="0" applyNumberFormat="1" applyFont="1" applyFill="1" applyBorder="1" applyAlignment="1" applyProtection="1">
      <alignment horizontal="center"/>
      <protection hidden="1"/>
    </xf>
    <xf numFmtId="165" fontId="7" fillId="5" borderId="4" xfId="0" applyNumberFormat="1" applyFont="1" applyFill="1" applyBorder="1" applyAlignment="1" applyProtection="1">
      <alignment horizontal="center"/>
      <protection hidden="1"/>
    </xf>
    <xf numFmtId="165" fontId="7" fillId="5" borderId="22" xfId="0" applyNumberFormat="1" applyFont="1" applyFill="1" applyBorder="1" applyAlignment="1" applyProtection="1">
      <alignment horizontal="right"/>
      <protection hidden="1"/>
    </xf>
    <xf numFmtId="165" fontId="4" fillId="5" borderId="4" xfId="0" applyNumberFormat="1" applyFont="1" applyFill="1" applyBorder="1" applyAlignment="1" applyProtection="1">
      <alignment horizontal="center"/>
      <protection hidden="1"/>
    </xf>
    <xf numFmtId="165" fontId="4" fillId="5" borderId="3" xfId="0" applyNumberFormat="1" applyFont="1" applyFill="1" applyBorder="1" applyAlignment="1" applyProtection="1">
      <alignment horizontal="right"/>
      <protection hidden="1"/>
    </xf>
    <xf numFmtId="165" fontId="7" fillId="5" borderId="4" xfId="0" applyNumberFormat="1" applyFont="1" applyFill="1" applyBorder="1" applyAlignment="1" applyProtection="1">
      <alignment horizontal="right"/>
      <protection hidden="1"/>
    </xf>
    <xf numFmtId="0" fontId="0" fillId="0" borderId="0" xfId="0" applyAlignment="1" applyProtection="1">
      <alignment horizontal="left" vertical="top" wrapText="1"/>
      <protection hidden="1"/>
    </xf>
    <xf numFmtId="165" fontId="0" fillId="6" borderId="38" xfId="0" applyNumberFormat="1" applyFill="1" applyBorder="1" applyAlignment="1" applyProtection="1">
      <alignment horizontal="center"/>
      <protection hidden="1"/>
    </xf>
    <xf numFmtId="165" fontId="0" fillId="6" borderId="27" xfId="0" applyNumberFormat="1" applyFill="1" applyBorder="1" applyAlignment="1" applyProtection="1">
      <alignment horizontal="center"/>
      <protection hidden="1"/>
    </xf>
    <xf numFmtId="165" fontId="4" fillId="5" borderId="3" xfId="0" applyNumberFormat="1" applyFont="1" applyFill="1" applyBorder="1" applyAlignment="1" applyProtection="1">
      <alignment horizontal="center"/>
      <protection hidden="1"/>
    </xf>
    <xf numFmtId="165" fontId="0" fillId="6" borderId="28" xfId="0" applyNumberFormat="1" applyFill="1" applyBorder="1" applyAlignment="1" applyProtection="1">
      <alignment horizontal="center"/>
      <protection hidden="1"/>
    </xf>
    <xf numFmtId="165" fontId="0" fillId="6" borderId="23" xfId="0" applyNumberForma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0" fillId="2" borderId="8" xfId="0" applyFill="1" applyBorder="1" applyAlignment="1" applyProtection="1">
      <alignment horizontal="center" vertical="top" wrapText="1"/>
      <protection hidden="1"/>
    </xf>
    <xf numFmtId="0" fontId="5" fillId="8" borderId="12" xfId="0" applyFont="1" applyFill="1" applyBorder="1" applyAlignment="1" applyProtection="1">
      <alignment horizontal="center"/>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vertical="top" wrapText="1"/>
      <protection hidden="1"/>
    </xf>
    <xf numFmtId="164" fontId="6" fillId="5" borderId="12" xfId="0" applyNumberFormat="1" applyFont="1" applyFill="1" applyBorder="1" applyAlignment="1" applyProtection="1">
      <alignment horizontal="center"/>
      <protection hidden="1"/>
    </xf>
    <xf numFmtId="165" fontId="6" fillId="5" borderId="12" xfId="0" applyNumberFormat="1" applyFont="1" applyFill="1" applyBorder="1" applyAlignment="1" applyProtection="1">
      <alignment horizontal="center"/>
      <protection hidden="1"/>
    </xf>
    <xf numFmtId="165" fontId="6" fillId="5" borderId="11" xfId="0" applyNumberFormat="1" applyFont="1" applyFill="1" applyBorder="1" applyAlignment="1" applyProtection="1">
      <alignment horizontal="right"/>
      <protection hidden="1"/>
    </xf>
    <xf numFmtId="165" fontId="7" fillId="5" borderId="12" xfId="0" applyNumberFormat="1" applyFont="1" applyFill="1" applyBorder="1" applyAlignment="1" applyProtection="1">
      <alignment horizontal="center"/>
      <protection hidden="1"/>
    </xf>
    <xf numFmtId="165" fontId="7" fillId="11" borderId="4" xfId="0" applyNumberFormat="1" applyFont="1" applyFill="1" applyBorder="1" applyAlignment="1" applyProtection="1">
      <alignment horizontal="center"/>
      <protection hidden="1"/>
    </xf>
    <xf numFmtId="0" fontId="7" fillId="0" borderId="0" xfId="0" applyFont="1" applyBorder="1" applyAlignment="1" applyProtection="1">
      <alignment wrapText="1"/>
      <protection hidden="1"/>
    </xf>
    <xf numFmtId="165" fontId="7" fillId="8" borderId="8" xfId="0" applyNumberFormat="1" applyFont="1" applyFill="1" applyBorder="1" applyAlignment="1" applyProtection="1">
      <alignment horizontal="center"/>
      <protection hidden="1"/>
    </xf>
    <xf numFmtId="0" fontId="0" fillId="0" borderId="0" xfId="0" applyFill="1" applyBorder="1" applyAlignment="1" applyProtection="1">
      <alignment vertical="center" wrapText="1"/>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8" fontId="0" fillId="0" borderId="0" xfId="0" applyNumberFormat="1" applyFill="1" applyBorder="1" applyProtection="1">
      <protection hidden="1"/>
    </xf>
    <xf numFmtId="0" fontId="1" fillId="0" borderId="42" xfId="0" applyFont="1" applyBorder="1" applyProtection="1">
      <protection hidden="1"/>
    </xf>
    <xf numFmtId="0" fontId="0" fillId="0" borderId="24" xfId="0" applyFont="1" applyBorder="1" applyProtection="1">
      <protection hidden="1"/>
    </xf>
    <xf numFmtId="0" fontId="0" fillId="0" borderId="42" xfId="0" applyFont="1" applyBorder="1" applyProtection="1">
      <protection hidden="1"/>
    </xf>
    <xf numFmtId="0" fontId="0" fillId="9" borderId="8" xfId="0" applyFill="1" applyBorder="1" applyAlignment="1" applyProtection="1">
      <alignment horizontal="center" vertical="top" wrapText="1"/>
      <protection hidden="1"/>
    </xf>
    <xf numFmtId="165" fontId="7" fillId="5" borderId="9" xfId="0" applyNumberFormat="1" applyFont="1" applyFill="1" applyBorder="1" applyAlignment="1" applyProtection="1">
      <alignment horizontal="center"/>
      <protection hidden="1"/>
    </xf>
    <xf numFmtId="165" fontId="0" fillId="6" borderId="17" xfId="0" applyNumberFormat="1" applyFill="1" applyBorder="1" applyAlignment="1" applyProtection="1">
      <alignment horizontal="right"/>
      <protection hidden="1"/>
    </xf>
    <xf numFmtId="165" fontId="7" fillId="5" borderId="12" xfId="0" applyNumberFormat="1" applyFont="1" applyFill="1" applyBorder="1" applyAlignment="1" applyProtection="1">
      <alignment horizontal="right"/>
      <protection hidden="1"/>
    </xf>
    <xf numFmtId="165" fontId="0" fillId="6" borderId="19" xfId="0" applyNumberFormat="1" applyFill="1" applyBorder="1" applyAlignment="1" applyProtection="1">
      <alignment horizontal="right"/>
      <protection hidden="1"/>
    </xf>
    <xf numFmtId="0" fontId="0" fillId="0" borderId="0" xfId="0" applyAlignment="1" applyProtection="1">
      <alignment horizontal="left" vertical="top" wrapText="1"/>
      <protection hidden="1"/>
    </xf>
    <xf numFmtId="0" fontId="1" fillId="0" borderId="24" xfId="0" applyFont="1" applyBorder="1" applyProtection="1">
      <protection hidden="1"/>
    </xf>
    <xf numFmtId="2" fontId="0" fillId="6" borderId="17" xfId="0" applyNumberFormat="1" applyFont="1" applyFill="1" applyBorder="1" applyAlignment="1" applyProtection="1">
      <alignment horizontal="center"/>
      <protection hidden="1"/>
    </xf>
    <xf numFmtId="164" fontId="7" fillId="5" borderId="22" xfId="0" applyNumberFormat="1" applyFont="1" applyFill="1" applyBorder="1" applyAlignment="1" applyProtection="1">
      <alignment horizontal="center"/>
      <protection hidden="1"/>
    </xf>
    <xf numFmtId="2" fontId="0" fillId="6" borderId="19" xfId="0" applyNumberFormat="1" applyFont="1" applyFill="1" applyBorder="1" applyAlignment="1" applyProtection="1">
      <alignment horizontal="center"/>
      <protection hidden="1"/>
    </xf>
    <xf numFmtId="165" fontId="6" fillId="6" borderId="17" xfId="0" applyNumberFormat="1" applyFont="1" applyFill="1" applyBorder="1" applyAlignment="1" applyProtection="1">
      <alignment horizontal="center"/>
      <protection hidden="1"/>
    </xf>
    <xf numFmtId="165" fontId="6" fillId="6" borderId="19" xfId="0" applyNumberFormat="1" applyFont="1" applyFill="1" applyBorder="1" applyAlignment="1" applyProtection="1">
      <alignment horizontal="center"/>
      <protection hidden="1"/>
    </xf>
    <xf numFmtId="0" fontId="3" fillId="12" borderId="0" xfId="0" applyFont="1" applyFill="1" applyBorder="1" applyAlignment="1" applyProtection="1">
      <alignment horizontal="right" vertical="center" indent="4"/>
      <protection hidden="1"/>
    </xf>
    <xf numFmtId="0" fontId="11" fillId="0" borderId="0" xfId="0" applyFont="1" applyBorder="1" applyAlignment="1" applyProtection="1">
      <alignment vertical="center" wrapText="1"/>
      <protection hidden="1"/>
    </xf>
    <xf numFmtId="165" fontId="0" fillId="6" borderId="3" xfId="0" applyNumberFormat="1" applyFill="1" applyBorder="1" applyAlignment="1" applyProtection="1">
      <alignment wrapText="1"/>
      <protection hidden="1"/>
    </xf>
    <xf numFmtId="0" fontId="0" fillId="0" borderId="0" xfId="0" applyBorder="1" applyAlignment="1" applyProtection="1">
      <alignment horizontal="right" wrapText="1"/>
      <protection hidden="1"/>
    </xf>
    <xf numFmtId="165" fontId="0" fillId="12" borderId="0" xfId="0" applyNumberFormat="1" applyFill="1" applyBorder="1" applyAlignment="1" applyProtection="1">
      <alignment wrapText="1"/>
      <protection hidden="1"/>
    </xf>
    <xf numFmtId="0" fontId="0" fillId="0" borderId="0" xfId="0" applyFill="1"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165" fontId="0" fillId="6" borderId="4" xfId="0" applyNumberFormat="1" applyFill="1" applyBorder="1" applyAlignment="1" applyProtection="1">
      <alignment horizontal="center" vertical="top" wrapText="1"/>
      <protection hidden="1"/>
    </xf>
    <xf numFmtId="165" fontId="0" fillId="9" borderId="4" xfId="0" applyNumberFormat="1" applyFill="1" applyBorder="1" applyAlignment="1" applyProtection="1">
      <alignment horizontal="center" vertical="top" wrapText="1"/>
      <protection hidden="1"/>
    </xf>
    <xf numFmtId="0" fontId="12" fillId="0" borderId="9" xfId="0" applyFont="1" applyBorder="1" applyProtection="1">
      <protection hidden="1"/>
    </xf>
    <xf numFmtId="0" fontId="12" fillId="0" borderId="10" xfId="0" applyFont="1" applyBorder="1" applyProtection="1">
      <protection hidden="1"/>
    </xf>
    <xf numFmtId="0" fontId="0" fillId="0" borderId="11" xfId="0" applyBorder="1" applyProtection="1">
      <protection hidden="1"/>
    </xf>
    <xf numFmtId="165" fontId="18" fillId="9" borderId="3" xfId="0" applyNumberFormat="1" applyFont="1" applyFill="1" applyBorder="1" applyAlignment="1" applyProtection="1">
      <alignment horizontal="center"/>
      <protection hidden="1"/>
    </xf>
    <xf numFmtId="164" fontId="6" fillId="4" borderId="13" xfId="0" applyNumberFormat="1" applyFont="1" applyFill="1" applyBorder="1" applyAlignment="1" applyProtection="1">
      <alignment horizontal="center"/>
      <protection hidden="1"/>
    </xf>
    <xf numFmtId="0" fontId="6" fillId="6" borderId="13" xfId="0" applyFont="1" applyFill="1" applyBorder="1" applyAlignment="1" applyProtection="1">
      <alignment horizontal="center"/>
      <protection hidden="1"/>
    </xf>
    <xf numFmtId="164" fontId="6" fillId="6" borderId="13" xfId="0" applyNumberFormat="1" applyFont="1" applyFill="1" applyBorder="1" applyAlignment="1" applyProtection="1">
      <alignment horizontal="center"/>
      <protection hidden="1"/>
    </xf>
    <xf numFmtId="165" fontId="6" fillId="6" borderId="13" xfId="0" applyNumberFormat="1" applyFont="1" applyFill="1" applyBorder="1" applyAlignment="1" applyProtection="1">
      <alignment horizontal="center"/>
      <protection hidden="1"/>
    </xf>
    <xf numFmtId="165" fontId="6" fillId="6" borderId="13" xfId="0" applyNumberFormat="1" applyFont="1" applyFill="1" applyBorder="1" applyAlignment="1" applyProtection="1">
      <alignment horizontal="right"/>
      <protection hidden="1"/>
    </xf>
    <xf numFmtId="0" fontId="6" fillId="6" borderId="17" xfId="0" applyFont="1" applyFill="1" applyBorder="1" applyAlignment="1" applyProtection="1">
      <alignment horizontal="center"/>
      <protection hidden="1"/>
    </xf>
    <xf numFmtId="164" fontId="6" fillId="6" borderId="17" xfId="0" applyNumberFormat="1" applyFont="1" applyFill="1" applyBorder="1" applyAlignment="1" applyProtection="1">
      <alignment horizontal="center"/>
      <protection hidden="1"/>
    </xf>
    <xf numFmtId="165" fontId="6" fillId="6" borderId="17" xfId="0" applyNumberFormat="1" applyFont="1" applyFill="1" applyBorder="1" applyAlignment="1" applyProtection="1">
      <alignment horizontal="right"/>
      <protection hidden="1"/>
    </xf>
    <xf numFmtId="0" fontId="0" fillId="0" borderId="5" xfId="0" applyBorder="1" applyAlignment="1"/>
    <xf numFmtId="0" fontId="0" fillId="0" borderId="6" xfId="0" applyBorder="1" applyAlignment="1"/>
    <xf numFmtId="0" fontId="0" fillId="0" borderId="7" xfId="0" applyBorder="1" applyAlignment="1"/>
    <xf numFmtId="0" fontId="0" fillId="0" borderId="34" xfId="0" applyBorder="1" applyAlignment="1"/>
    <xf numFmtId="0" fontId="0" fillId="0" borderId="0" xfId="0" applyBorder="1" applyAlignment="1"/>
    <xf numFmtId="0" fontId="0" fillId="0" borderId="38" xfId="0" applyBorder="1" applyAlignment="1"/>
    <xf numFmtId="0" fontId="0" fillId="0" borderId="9" xfId="0" applyBorder="1" applyAlignment="1"/>
    <xf numFmtId="0" fontId="0" fillId="0" borderId="10" xfId="0" applyBorder="1" applyAlignment="1"/>
    <xf numFmtId="0" fontId="0" fillId="0" borderId="11" xfId="0" applyBorder="1" applyAlignment="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pplyProtection="1">
      <alignment horizontal="right"/>
      <protection hidden="1"/>
    </xf>
    <xf numFmtId="0" fontId="0" fillId="0" borderId="11" xfId="0" applyBorder="1" applyAlignment="1" applyProtection="1">
      <alignment horizontal="right"/>
      <protection hidden="1"/>
    </xf>
    <xf numFmtId="0" fontId="0" fillId="0" borderId="0" xfId="0" applyBorder="1" applyAlignment="1" applyProtection="1">
      <alignment horizontal="right"/>
      <protection hidden="1"/>
    </xf>
    <xf numFmtId="0" fontId="4" fillId="2" borderId="39" xfId="0" applyFont="1" applyFill="1" applyBorder="1" applyAlignment="1" applyProtection="1">
      <alignment horizontal="right"/>
      <protection hidden="1"/>
    </xf>
    <xf numFmtId="0" fontId="16" fillId="7" borderId="6" xfId="0" applyFont="1" applyFill="1" applyBorder="1" applyAlignment="1" applyProtection="1">
      <alignment horizontal="center" vertical="center" wrapText="1"/>
      <protection hidden="1"/>
    </xf>
    <xf numFmtId="0" fontId="16" fillId="7" borderId="7" xfId="0" applyFont="1" applyFill="1" applyBorder="1" applyAlignment="1" applyProtection="1">
      <alignment horizontal="center" vertical="center" wrapText="1"/>
      <protection hidden="1"/>
    </xf>
    <xf numFmtId="0" fontId="16" fillId="7" borderId="0" xfId="0" applyFont="1" applyFill="1" applyBorder="1" applyAlignment="1" applyProtection="1">
      <alignment horizontal="center" vertical="center" wrapText="1"/>
      <protection hidden="1"/>
    </xf>
    <xf numFmtId="0" fontId="16" fillId="7" borderId="38" xfId="0" applyFont="1" applyFill="1" applyBorder="1" applyAlignment="1" applyProtection="1">
      <alignment horizontal="center" vertical="center" wrapText="1"/>
      <protection hidden="1"/>
    </xf>
    <xf numFmtId="0" fontId="4" fillId="2" borderId="40" xfId="0" applyFont="1" applyFill="1" applyBorder="1" applyAlignment="1" applyProtection="1">
      <alignment horizontal="right"/>
      <protection hidden="1"/>
    </xf>
    <xf numFmtId="0" fontId="4" fillId="2" borderId="18" xfId="0" applyFont="1" applyFill="1" applyBorder="1" applyAlignment="1" applyProtection="1">
      <alignment horizontal="right"/>
      <protection hidden="1"/>
    </xf>
    <xf numFmtId="0" fontId="4" fillId="2" borderId="41" xfId="0" applyFont="1" applyFill="1" applyBorder="1" applyAlignment="1" applyProtection="1">
      <alignment horizontal="right"/>
      <protection hidden="1"/>
    </xf>
    <xf numFmtId="0" fontId="20" fillId="0" borderId="0" xfId="0" applyFont="1" applyFill="1" applyBorder="1" applyAlignment="1" applyProtection="1">
      <alignment horizontal="center" wrapText="1"/>
      <protection hidden="1"/>
    </xf>
    <xf numFmtId="0" fontId="7" fillId="0" borderId="0" xfId="0" applyFont="1" applyBorder="1" applyAlignment="1" applyProtection="1">
      <alignment horizontal="center" vertical="top" wrapText="1"/>
      <protection hidden="1"/>
    </xf>
    <xf numFmtId="0" fontId="7" fillId="0" borderId="8" xfId="0" applyFont="1" applyBorder="1" applyAlignment="1" applyProtection="1">
      <alignment horizontal="center" wrapText="1"/>
      <protection hidden="1"/>
    </xf>
    <xf numFmtId="0" fontId="7" fillId="0" borderId="15" xfId="0" applyFont="1" applyBorder="1" applyAlignment="1" applyProtection="1">
      <alignment horizontal="center" wrapText="1"/>
      <protection hidden="1"/>
    </xf>
    <xf numFmtId="0" fontId="7" fillId="0" borderId="12" xfId="0" applyFont="1" applyBorder="1" applyAlignment="1" applyProtection="1">
      <alignment horizontal="center" wrapText="1"/>
      <protection hidden="1"/>
    </xf>
    <xf numFmtId="0" fontId="0" fillId="0" borderId="0" xfId="0" applyBorder="1" applyAlignment="1" applyProtection="1">
      <alignment horizontal="left" vertical="top" wrapText="1"/>
      <protection hidden="1"/>
    </xf>
    <xf numFmtId="0" fontId="23" fillId="7" borderId="5" xfId="0" applyFont="1" applyFill="1" applyBorder="1" applyAlignment="1" applyProtection="1">
      <alignment horizontal="right" vertical="center" wrapText="1" indent="3"/>
      <protection hidden="1"/>
    </xf>
    <xf numFmtId="0" fontId="3" fillId="7" borderId="6" xfId="0" applyFont="1" applyFill="1" applyBorder="1" applyAlignment="1" applyProtection="1">
      <alignment horizontal="right" vertical="center" indent="3"/>
      <protection hidden="1"/>
    </xf>
    <xf numFmtId="0" fontId="3" fillId="7" borderId="7" xfId="0" applyFont="1" applyFill="1" applyBorder="1" applyAlignment="1" applyProtection="1">
      <alignment horizontal="right" vertical="center" indent="3"/>
      <protection hidden="1"/>
    </xf>
    <xf numFmtId="0" fontId="3" fillId="7" borderId="9" xfId="0" applyFont="1" applyFill="1" applyBorder="1" applyAlignment="1" applyProtection="1">
      <alignment horizontal="right" vertical="center" indent="3"/>
      <protection hidden="1"/>
    </xf>
    <xf numFmtId="0" fontId="3" fillId="7" borderId="10" xfId="0" applyFont="1" applyFill="1" applyBorder="1" applyAlignment="1" applyProtection="1">
      <alignment horizontal="right" vertical="center" indent="3"/>
      <protection hidden="1"/>
    </xf>
    <xf numFmtId="0" fontId="3" fillId="7" borderId="11" xfId="0" applyFont="1" applyFill="1" applyBorder="1" applyAlignment="1" applyProtection="1">
      <alignment horizontal="right" vertical="center" indent="3"/>
      <protection hidden="1"/>
    </xf>
    <xf numFmtId="0" fontId="4" fillId="2" borderId="1" xfId="0" applyFont="1" applyFill="1" applyBorder="1" applyAlignment="1" applyProtection="1">
      <alignment horizontal="right"/>
      <protection hidden="1"/>
    </xf>
    <xf numFmtId="0" fontId="4" fillId="2" borderId="2" xfId="0" applyFont="1" applyFill="1" applyBorder="1" applyAlignment="1" applyProtection="1">
      <alignment horizontal="right"/>
      <protection hidden="1"/>
    </xf>
    <xf numFmtId="0" fontId="4" fillId="2" borderId="3" xfId="0" applyFont="1" applyFill="1" applyBorder="1" applyAlignment="1" applyProtection="1">
      <alignment horizontal="right"/>
      <protection hidden="1"/>
    </xf>
    <xf numFmtId="2" fontId="0" fillId="0" borderId="8" xfId="0" applyNumberFormat="1" applyFont="1" applyBorder="1" applyAlignment="1" applyProtection="1">
      <alignment horizontal="center" wrapText="1"/>
      <protection hidden="1"/>
    </xf>
    <xf numFmtId="2" fontId="0" fillId="0" borderId="15" xfId="0" applyNumberFormat="1" applyFont="1" applyBorder="1" applyAlignment="1" applyProtection="1">
      <alignment horizontal="center" wrapText="1"/>
      <protection hidden="1"/>
    </xf>
    <xf numFmtId="2" fontId="0" fillId="0" borderId="12" xfId="0" applyNumberFormat="1" applyFont="1" applyBorder="1" applyAlignment="1" applyProtection="1">
      <alignment horizontal="center" wrapText="1"/>
      <protection hidden="1"/>
    </xf>
    <xf numFmtId="0" fontId="4" fillId="5" borderId="29" xfId="0" applyFont="1" applyFill="1" applyBorder="1" applyAlignment="1" applyProtection="1">
      <alignment horizontal="center"/>
      <protection hidden="1"/>
    </xf>
    <xf numFmtId="0" fontId="4" fillId="5" borderId="30" xfId="0" applyFont="1" applyFill="1" applyBorder="1" applyAlignment="1" applyProtection="1">
      <alignment horizontal="center"/>
      <protection hidden="1"/>
    </xf>
    <xf numFmtId="0" fontId="7" fillId="5" borderId="1" xfId="0" applyFont="1" applyFill="1" applyBorder="1" applyAlignment="1" applyProtection="1">
      <alignment horizontal="center" wrapText="1"/>
      <protection hidden="1"/>
    </xf>
    <xf numFmtId="0" fontId="7" fillId="5" borderId="2" xfId="0" applyFont="1" applyFill="1" applyBorder="1" applyAlignment="1" applyProtection="1">
      <alignment horizontal="center" wrapText="1"/>
      <protection hidden="1"/>
    </xf>
    <xf numFmtId="0" fontId="0" fillId="9" borderId="8" xfId="0" applyFill="1" applyBorder="1" applyAlignment="1" applyProtection="1">
      <alignment horizontal="center" vertical="center" wrapText="1"/>
      <protection hidden="1"/>
    </xf>
    <xf numFmtId="0" fontId="0" fillId="9" borderId="15" xfId="0" applyFill="1" applyBorder="1" applyAlignment="1" applyProtection="1">
      <alignment horizontal="center" vertical="center" wrapText="1"/>
      <protection hidden="1"/>
    </xf>
    <xf numFmtId="0" fontId="0" fillId="9" borderId="12" xfId="0" applyFill="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0" fillId="0" borderId="0" xfId="0" applyAlignment="1" applyProtection="1">
      <alignment horizontal="left" vertical="top" wrapText="1"/>
      <protection hidden="1"/>
    </xf>
    <xf numFmtId="0" fontId="3" fillId="7" borderId="5" xfId="0" applyFont="1" applyFill="1" applyBorder="1" applyAlignment="1" applyProtection="1">
      <alignment horizontal="right" vertical="center" wrapText="1" indent="3"/>
      <protection hidden="1"/>
    </xf>
    <xf numFmtId="0" fontId="0" fillId="0" borderId="8" xfId="0" applyBorder="1" applyAlignment="1" applyProtection="1">
      <alignment horizontal="center" wrapText="1"/>
      <protection hidden="1"/>
    </xf>
    <xf numFmtId="0" fontId="0" fillId="0" borderId="15" xfId="0" applyBorder="1" applyAlignment="1" applyProtection="1">
      <alignment horizontal="center" wrapText="1"/>
      <protection hidden="1"/>
    </xf>
    <xf numFmtId="0" fontId="6" fillId="5" borderId="20" xfId="0" applyFont="1" applyFill="1" applyBorder="1" applyAlignment="1" applyProtection="1">
      <alignment horizontal="center"/>
      <protection hidden="1"/>
    </xf>
    <xf numFmtId="0" fontId="6" fillId="5" borderId="36" xfId="0" applyFont="1" applyFill="1" applyBorder="1" applyAlignment="1" applyProtection="1">
      <alignment horizontal="center"/>
      <protection hidden="1"/>
    </xf>
    <xf numFmtId="0" fontId="18" fillId="4" borderId="5" xfId="0" applyFont="1" applyFill="1" applyBorder="1" applyAlignment="1" applyProtection="1">
      <alignment horizontal="center" wrapText="1"/>
      <protection hidden="1"/>
    </xf>
    <xf numFmtId="0" fontId="18" fillId="4" borderId="6" xfId="0" applyFont="1" applyFill="1" applyBorder="1" applyAlignment="1" applyProtection="1">
      <alignment horizontal="center"/>
      <protection hidden="1"/>
    </xf>
    <xf numFmtId="0" fontId="18" fillId="4" borderId="7" xfId="0" applyFont="1" applyFill="1" applyBorder="1" applyAlignment="1" applyProtection="1">
      <alignment horizontal="center"/>
      <protection hidden="1"/>
    </xf>
    <xf numFmtId="0" fontId="18" fillId="4" borderId="9" xfId="0" applyFont="1" applyFill="1" applyBorder="1" applyAlignment="1" applyProtection="1">
      <alignment horizontal="center"/>
      <protection hidden="1"/>
    </xf>
    <xf numFmtId="0" fontId="18" fillId="4" borderId="10" xfId="0" applyFont="1" applyFill="1" applyBorder="1" applyAlignment="1" applyProtection="1">
      <alignment horizontal="center"/>
      <protection hidden="1"/>
    </xf>
    <xf numFmtId="0" fontId="18" fillId="4" borderId="11" xfId="0" applyFont="1" applyFill="1" applyBorder="1" applyAlignment="1" applyProtection="1">
      <alignment horizontal="center"/>
      <protection hidden="1"/>
    </xf>
    <xf numFmtId="0" fontId="6" fillId="2" borderId="8" xfId="0" applyFont="1" applyFill="1" applyBorder="1" applyAlignment="1" applyProtection="1">
      <alignment horizontal="center" vertical="top" wrapText="1"/>
      <protection hidden="1"/>
    </xf>
    <xf numFmtId="0" fontId="6" fillId="2" borderId="15" xfId="0" applyFont="1" applyFill="1" applyBorder="1" applyAlignment="1" applyProtection="1">
      <alignment horizontal="center" vertical="top" wrapText="1"/>
      <protection hidden="1"/>
    </xf>
    <xf numFmtId="0" fontId="6" fillId="2" borderId="12" xfId="0" applyFont="1" applyFill="1" applyBorder="1" applyAlignment="1" applyProtection="1">
      <alignment horizontal="center" vertical="top" wrapText="1"/>
      <protection hidden="1"/>
    </xf>
    <xf numFmtId="0" fontId="6" fillId="9" borderId="8" xfId="0" applyFont="1" applyFill="1" applyBorder="1" applyAlignment="1" applyProtection="1">
      <alignment horizontal="center" vertical="top" wrapText="1"/>
      <protection hidden="1"/>
    </xf>
    <xf numFmtId="0" fontId="6" fillId="9" borderId="15" xfId="0" applyFont="1" applyFill="1" applyBorder="1" applyAlignment="1" applyProtection="1">
      <alignment horizontal="center" vertical="top" wrapText="1"/>
      <protection hidden="1"/>
    </xf>
    <xf numFmtId="0" fontId="6" fillId="9" borderId="12" xfId="0" applyFont="1" applyFill="1" applyBorder="1" applyAlignment="1" applyProtection="1">
      <alignment horizontal="center" vertical="top" wrapText="1"/>
      <protection hidden="1"/>
    </xf>
    <xf numFmtId="0" fontId="0" fillId="2" borderId="8" xfId="0" applyFill="1" applyBorder="1" applyAlignment="1" applyProtection="1">
      <alignment horizontal="center" vertical="top" wrapText="1"/>
      <protection hidden="1"/>
    </xf>
    <xf numFmtId="0" fontId="0" fillId="2" borderId="15" xfId="0" applyFill="1" applyBorder="1" applyAlignment="1" applyProtection="1">
      <alignment horizontal="center" vertical="top" wrapText="1"/>
      <protection hidden="1"/>
    </xf>
    <xf numFmtId="0" fontId="0" fillId="2" borderId="12" xfId="0" applyFill="1" applyBorder="1" applyAlignment="1" applyProtection="1">
      <alignment horizontal="center" vertical="top" wrapText="1"/>
      <protection hidden="1"/>
    </xf>
    <xf numFmtId="0" fontId="18" fillId="4" borderId="8" xfId="0" applyFont="1" applyFill="1" applyBorder="1" applyAlignment="1" applyProtection="1">
      <alignment horizontal="center" vertical="center" wrapText="1"/>
      <protection hidden="1"/>
    </xf>
    <xf numFmtId="0" fontId="18" fillId="4" borderId="15" xfId="0" applyFont="1" applyFill="1" applyBorder="1" applyAlignment="1" applyProtection="1">
      <alignment horizontal="center" vertical="center" wrapText="1"/>
      <protection hidden="1"/>
    </xf>
    <xf numFmtId="0" fontId="18" fillId="4" borderId="12" xfId="0" applyFont="1" applyFill="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3" fillId="7" borderId="5" xfId="0" applyFont="1" applyFill="1" applyBorder="1" applyAlignment="1" applyProtection="1">
      <alignment horizontal="right" vertical="center" wrapText="1" indent="4"/>
      <protection hidden="1"/>
    </xf>
    <xf numFmtId="0" fontId="3" fillId="7" borderId="6" xfId="0" applyFont="1" applyFill="1" applyBorder="1" applyAlignment="1" applyProtection="1">
      <alignment horizontal="right" vertical="center" indent="4"/>
      <protection hidden="1"/>
    </xf>
    <xf numFmtId="0" fontId="3" fillId="7" borderId="7" xfId="0" applyFont="1" applyFill="1" applyBorder="1" applyAlignment="1" applyProtection="1">
      <alignment horizontal="right" vertical="center" indent="4"/>
      <protection hidden="1"/>
    </xf>
    <xf numFmtId="0" fontId="3" fillId="7" borderId="9" xfId="0" applyFont="1" applyFill="1" applyBorder="1" applyAlignment="1" applyProtection="1">
      <alignment horizontal="right" vertical="center" indent="4"/>
      <protection hidden="1"/>
    </xf>
    <xf numFmtId="0" fontId="3" fillId="7" borderId="10" xfId="0" applyFont="1" applyFill="1" applyBorder="1" applyAlignment="1" applyProtection="1">
      <alignment horizontal="right" vertical="center" indent="4"/>
      <protection hidden="1"/>
    </xf>
    <xf numFmtId="0" fontId="3" fillId="7" borderId="11" xfId="0" applyFont="1" applyFill="1" applyBorder="1" applyAlignment="1" applyProtection="1">
      <alignment horizontal="right" vertical="center" indent="4"/>
      <protection hidden="1"/>
    </xf>
    <xf numFmtId="0" fontId="7" fillId="5" borderId="20" xfId="0" applyFont="1" applyFill="1" applyBorder="1" applyAlignment="1" applyProtection="1">
      <alignment horizontal="center"/>
      <protection hidden="1"/>
    </xf>
    <xf numFmtId="0" fontId="7" fillId="5" borderId="21" xfId="0" applyFont="1" applyFill="1" applyBorder="1" applyAlignment="1" applyProtection="1">
      <alignment horizontal="center"/>
      <protection hidden="1"/>
    </xf>
    <xf numFmtId="0" fontId="0" fillId="10" borderId="5" xfId="0" applyFill="1" applyBorder="1" applyAlignment="1" applyProtection="1">
      <alignment horizontal="center" vertical="center" wrapText="1"/>
      <protection hidden="1"/>
    </xf>
    <xf numFmtId="0" fontId="0" fillId="10" borderId="6" xfId="0" applyFill="1" applyBorder="1" applyAlignment="1" applyProtection="1">
      <alignment horizontal="center" vertical="center" wrapText="1"/>
      <protection hidden="1"/>
    </xf>
    <xf numFmtId="0" fontId="0" fillId="10" borderId="7" xfId="0" applyFill="1" applyBorder="1" applyAlignment="1" applyProtection="1">
      <alignment horizontal="center" vertical="center" wrapText="1"/>
      <protection hidden="1"/>
    </xf>
    <xf numFmtId="0" fontId="0" fillId="10" borderId="34" xfId="0" applyFill="1" applyBorder="1" applyAlignment="1" applyProtection="1">
      <alignment horizontal="center" vertical="center" wrapText="1"/>
      <protection hidden="1"/>
    </xf>
    <xf numFmtId="0" fontId="0" fillId="10" borderId="0" xfId="0" applyFill="1" applyBorder="1" applyAlignment="1" applyProtection="1">
      <alignment horizontal="center" vertical="center" wrapText="1"/>
      <protection hidden="1"/>
    </xf>
    <xf numFmtId="0" fontId="0" fillId="10" borderId="38" xfId="0" applyFill="1" applyBorder="1" applyAlignment="1" applyProtection="1">
      <alignment horizontal="center" vertical="center" wrapText="1"/>
      <protection hidden="1"/>
    </xf>
    <xf numFmtId="0" fontId="0" fillId="10" borderId="9" xfId="0" applyFill="1" applyBorder="1" applyAlignment="1" applyProtection="1">
      <alignment horizontal="center" vertical="center" wrapText="1"/>
      <protection hidden="1"/>
    </xf>
    <xf numFmtId="0" fontId="0" fillId="10" borderId="10" xfId="0" applyFill="1" applyBorder="1" applyAlignment="1" applyProtection="1">
      <alignment horizontal="center" vertical="center" wrapText="1"/>
      <protection hidden="1"/>
    </xf>
    <xf numFmtId="0" fontId="0" fillId="10" borderId="11" xfId="0" applyFill="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18" fillId="4" borderId="1" xfId="0" applyFont="1" applyFill="1" applyBorder="1" applyAlignment="1" applyProtection="1">
      <alignment horizontal="right"/>
      <protection hidden="1"/>
    </xf>
    <xf numFmtId="0" fontId="18" fillId="4" borderId="2" xfId="0" applyFont="1" applyFill="1" applyBorder="1" applyAlignment="1" applyProtection="1">
      <alignment horizontal="right"/>
      <protection hidden="1"/>
    </xf>
    <xf numFmtId="0" fontId="18" fillId="4" borderId="3" xfId="0" applyFont="1" applyFill="1" applyBorder="1" applyAlignment="1" applyProtection="1">
      <alignment horizontal="right"/>
      <protection hidden="1"/>
    </xf>
    <xf numFmtId="0" fontId="20" fillId="9" borderId="8" xfId="0" applyFont="1" applyFill="1" applyBorder="1" applyAlignment="1" applyProtection="1">
      <alignment horizontal="center" wrapText="1"/>
      <protection hidden="1"/>
    </xf>
    <xf numFmtId="0" fontId="20" fillId="9" borderId="15" xfId="0" applyFont="1" applyFill="1" applyBorder="1" applyAlignment="1" applyProtection="1">
      <alignment horizontal="center" wrapText="1"/>
      <protection hidden="1"/>
    </xf>
    <xf numFmtId="0" fontId="20" fillId="9" borderId="12" xfId="0" applyFont="1" applyFill="1" applyBorder="1" applyAlignment="1" applyProtection="1">
      <alignment horizontal="center" wrapText="1"/>
      <protection hidden="1"/>
    </xf>
    <xf numFmtId="0" fontId="18" fillId="2" borderId="1" xfId="0" applyFont="1" applyFill="1" applyBorder="1" applyAlignment="1" applyProtection="1">
      <alignment horizontal="right"/>
      <protection hidden="1"/>
    </xf>
    <xf numFmtId="0" fontId="18" fillId="2" borderId="2" xfId="0" applyFont="1" applyFill="1" applyBorder="1" applyAlignment="1" applyProtection="1">
      <alignment horizontal="right"/>
      <protection hidden="1"/>
    </xf>
    <xf numFmtId="0" fontId="18" fillId="2" borderId="3" xfId="0" applyFont="1" applyFill="1" applyBorder="1" applyAlignment="1" applyProtection="1">
      <alignment horizontal="right"/>
      <protection hidden="1"/>
    </xf>
    <xf numFmtId="0" fontId="7" fillId="5" borderId="29" xfId="0" applyFont="1" applyFill="1" applyBorder="1" applyAlignment="1" applyProtection="1">
      <alignment horizontal="center"/>
      <protection hidden="1"/>
    </xf>
    <xf numFmtId="0" fontId="7" fillId="5" borderId="30" xfId="0" applyFont="1" applyFill="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colors>
    <mruColors>
      <color rgb="FFFFFF99"/>
      <color rgb="FFFFFFCC"/>
      <color rgb="FFDDD3C1"/>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APD Electricity'!A1"/><Relationship Id="rId7" Type="http://schemas.openxmlformats.org/officeDocument/2006/relationships/image" Target="../media/image3.png"/><Relationship Id="rId2" Type="http://schemas.openxmlformats.org/officeDocument/2006/relationships/hyperlink" Target="#'Combined HHD Water &amp; Electricty'!A1"/><Relationship Id="rId1" Type="http://schemas.openxmlformats.org/officeDocument/2006/relationships/hyperlink" Target="#'HHD Electricity'!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hyperlink" Target="#'CAPD Electricity'!A1"/></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png"/><Relationship Id="rId1" Type="http://schemas.openxmlformats.org/officeDocument/2006/relationships/image" Target="../media/image1.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11</xdr:col>
      <xdr:colOff>23813</xdr:colOff>
      <xdr:row>29</xdr:row>
      <xdr:rowOff>14287</xdr:rowOff>
    </xdr:from>
    <xdr:to>
      <xdr:col>14</xdr:col>
      <xdr:colOff>7938</xdr:colOff>
      <xdr:row>32</xdr:row>
      <xdr:rowOff>33338</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111876" y="4594225"/>
          <a:ext cx="1976437" cy="590551"/>
        </a:xfrm>
        <a:prstGeom prst="rect">
          <a:avLst/>
        </a:prstGeom>
        <a:solidFill>
          <a:schemeClr val="accent5">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HHD Electricity Reimbursement Form</a:t>
          </a:r>
        </a:p>
      </xdr:txBody>
    </xdr:sp>
    <xdr:clientData/>
  </xdr:twoCellAnchor>
  <xdr:twoCellAnchor>
    <xdr:from>
      <xdr:col>11</xdr:col>
      <xdr:colOff>25400</xdr:colOff>
      <xdr:row>34</xdr:row>
      <xdr:rowOff>19050</xdr:rowOff>
    </xdr:from>
    <xdr:to>
      <xdr:col>14</xdr:col>
      <xdr:colOff>6350</xdr:colOff>
      <xdr:row>39</xdr:row>
      <xdr:rowOff>174625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6113463" y="5551488"/>
          <a:ext cx="1973262" cy="1116012"/>
        </a:xfrm>
        <a:prstGeom prst="rect">
          <a:avLst/>
        </a:prstGeom>
        <a:solidFill>
          <a:schemeClr val="accent5">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solidFill>
                <a:schemeClr val="bg1"/>
              </a:solidFill>
            </a:rPr>
            <a:t>Combined HHD Water and Electricity</a:t>
          </a:r>
          <a:r>
            <a:rPr lang="en-GB" sz="1300" b="1" baseline="0">
              <a:solidFill>
                <a:schemeClr val="bg1"/>
              </a:solidFill>
            </a:rPr>
            <a:t> </a:t>
          </a:r>
          <a:r>
            <a:rPr lang="en-GB" sz="1300" b="1">
              <a:solidFill>
                <a:schemeClr val="bg1"/>
              </a:solidFill>
            </a:rPr>
            <a:t>Reimbursement Form</a:t>
          </a:r>
          <a:r>
            <a:rPr lang="en-GB" sz="1300" b="1" baseline="0">
              <a:solidFill>
                <a:schemeClr val="bg1"/>
              </a:solidFill>
            </a:rPr>
            <a:t> </a:t>
          </a:r>
          <a:r>
            <a:rPr lang="en-GB" sz="1300" b="1">
              <a:solidFill>
                <a:schemeClr val="bg1"/>
              </a:solidFill>
            </a:rPr>
            <a:t> </a:t>
          </a:r>
          <a:r>
            <a:rPr lang="en-GB" sz="1300" b="1">
              <a:solidFill>
                <a:schemeClr val="accent2">
                  <a:lumMod val="60000"/>
                  <a:lumOff val="40000"/>
                </a:schemeClr>
              </a:solidFill>
            </a:rPr>
            <a:t>(for patients not yet recieving WaterSure)</a:t>
          </a:r>
        </a:p>
      </xdr:txBody>
    </xdr:sp>
    <xdr:clientData/>
  </xdr:twoCellAnchor>
  <xdr:twoCellAnchor>
    <xdr:from>
      <xdr:col>11</xdr:col>
      <xdr:colOff>4605</xdr:colOff>
      <xdr:row>19</xdr:row>
      <xdr:rowOff>9211</xdr:rowOff>
    </xdr:from>
    <xdr:to>
      <xdr:col>13</xdr:col>
      <xdr:colOff>699930</xdr:colOff>
      <xdr:row>22</xdr:row>
      <xdr:rowOff>28262</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6081555" y="2685736"/>
          <a:ext cx="1971675" cy="590551"/>
        </a:xfrm>
        <a:prstGeom prst="rect">
          <a:avLst/>
        </a:prstGeom>
        <a:solidFill>
          <a:schemeClr val="accent5">
            <a:lumMod val="75000"/>
          </a:schemeClr>
        </a:solidFill>
        <a:effectLst>
          <a:softEdge rad="0"/>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APD Electricity Reimbursement Form</a:t>
          </a:r>
        </a:p>
      </xdr:txBody>
    </xdr:sp>
    <xdr:clientData/>
  </xdr:twoCellAnchor>
  <xdr:twoCellAnchor>
    <xdr:from>
      <xdr:col>11</xdr:col>
      <xdr:colOff>16922</xdr:colOff>
      <xdr:row>24</xdr:row>
      <xdr:rowOff>4675</xdr:rowOff>
    </xdr:from>
    <xdr:to>
      <xdr:col>13</xdr:col>
      <xdr:colOff>712247</xdr:colOff>
      <xdr:row>27</xdr:row>
      <xdr:rowOff>19940</xdr:rowOff>
    </xdr:to>
    <xdr:sp macro="" textlink="">
      <xdr:nvSpPr>
        <xdr:cNvPr id="8" name="Rectangle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6104985" y="3632113"/>
          <a:ext cx="1973262" cy="586765"/>
        </a:xfrm>
        <a:prstGeom prst="rect">
          <a:avLst/>
        </a:prstGeom>
        <a:solidFill>
          <a:schemeClr val="accent5">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CAPD Electricity Reimbursement Form</a:t>
          </a:r>
        </a:p>
      </xdr:txBody>
    </xdr:sp>
    <xdr:clientData/>
  </xdr:twoCellAnchor>
  <xdr:twoCellAnchor editAs="oneCell">
    <xdr:from>
      <xdr:col>2</xdr:col>
      <xdr:colOff>321735</xdr:colOff>
      <xdr:row>7</xdr:row>
      <xdr:rowOff>33867</xdr:rowOff>
    </xdr:from>
    <xdr:to>
      <xdr:col>5</xdr:col>
      <xdr:colOff>423334</xdr:colOff>
      <xdr:row>16</xdr:row>
      <xdr:rowOff>46038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stretch>
          <a:fillRect/>
        </a:stretch>
      </xdr:blipFill>
      <xdr:spPr>
        <a:xfrm>
          <a:off x="770468" y="1363134"/>
          <a:ext cx="1947333" cy="1764771"/>
        </a:xfrm>
        <a:prstGeom prst="rect">
          <a:avLst/>
        </a:prstGeom>
      </xdr:spPr>
    </xdr:pic>
    <xdr:clientData/>
  </xdr:twoCellAnchor>
  <xdr:twoCellAnchor editAs="oneCell">
    <xdr:from>
      <xdr:col>2</xdr:col>
      <xdr:colOff>440267</xdr:colOff>
      <xdr:row>1</xdr:row>
      <xdr:rowOff>84667</xdr:rowOff>
    </xdr:from>
    <xdr:to>
      <xdr:col>5</xdr:col>
      <xdr:colOff>186267</xdr:colOff>
      <xdr:row>5</xdr:row>
      <xdr:rowOff>99248</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89000" y="1210734"/>
          <a:ext cx="1591734" cy="759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245535</xdr:colOff>
      <xdr:row>1</xdr:row>
      <xdr:rowOff>127002</xdr:rowOff>
    </xdr:from>
    <xdr:to>
      <xdr:col>8</xdr:col>
      <xdr:colOff>336771</xdr:colOff>
      <xdr:row>5</xdr:row>
      <xdr:rowOff>67733</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74068" y="321735"/>
          <a:ext cx="700836" cy="685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508001</xdr:colOff>
      <xdr:row>1</xdr:row>
      <xdr:rowOff>67734</xdr:rowOff>
    </xdr:from>
    <xdr:to>
      <xdr:col>12</xdr:col>
      <xdr:colOff>668867</xdr:colOff>
      <xdr:row>5</xdr:row>
      <xdr:rowOff>101119</xdr:rowOff>
    </xdr:to>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688668" y="262467"/>
          <a:ext cx="770466" cy="778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33866</xdr:colOff>
      <xdr:row>1</xdr:row>
      <xdr:rowOff>25401</xdr:rowOff>
    </xdr:from>
    <xdr:to>
      <xdr:col>1</xdr:col>
      <xdr:colOff>609599</xdr:colOff>
      <xdr:row>2</xdr:row>
      <xdr:rowOff>259293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40266" y="220134"/>
          <a:ext cx="575733" cy="521759"/>
        </a:xfrm>
        <a:prstGeom prst="rect">
          <a:avLst/>
        </a:prstGeom>
      </xdr:spPr>
    </xdr:pic>
    <xdr:clientData/>
  </xdr:twoCellAnchor>
  <xdr:twoCellAnchor editAs="oneCell">
    <xdr:from>
      <xdr:col>9</xdr:col>
      <xdr:colOff>289561</xdr:colOff>
      <xdr:row>1</xdr:row>
      <xdr:rowOff>0</xdr:rowOff>
    </xdr:from>
    <xdr:to>
      <xdr:col>11</xdr:col>
      <xdr:colOff>274321</xdr:colOff>
      <xdr:row>2</xdr:row>
      <xdr:rowOff>270985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25101" y="19050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632461</xdr:colOff>
      <xdr:row>1</xdr:row>
      <xdr:rowOff>22862</xdr:rowOff>
    </xdr:from>
    <xdr:to>
      <xdr:col>11</xdr:col>
      <xdr:colOff>1143001</xdr:colOff>
      <xdr:row>2</xdr:row>
      <xdr:rowOff>223960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79581" y="213362"/>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1524001</xdr:colOff>
      <xdr:row>0</xdr:row>
      <xdr:rowOff>144780</xdr:rowOff>
    </xdr:from>
    <xdr:to>
      <xdr:col>11</xdr:col>
      <xdr:colOff>2089638</xdr:colOff>
      <xdr:row>2</xdr:row>
      <xdr:rowOff>236220</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771121" y="14478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33866</xdr:colOff>
      <xdr:row>1</xdr:row>
      <xdr:rowOff>25401</xdr:rowOff>
    </xdr:from>
    <xdr:to>
      <xdr:col>1</xdr:col>
      <xdr:colOff>609599</xdr:colOff>
      <xdr:row>2</xdr:row>
      <xdr:rowOff>243840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37726" y="215901"/>
          <a:ext cx="575733" cy="507999"/>
        </a:xfrm>
        <a:prstGeom prst="rect">
          <a:avLst/>
        </a:prstGeom>
      </xdr:spPr>
    </xdr:pic>
    <xdr:clientData/>
  </xdr:twoCellAnchor>
  <xdr:twoCellAnchor editAs="oneCell">
    <xdr:from>
      <xdr:col>9</xdr:col>
      <xdr:colOff>312420</xdr:colOff>
      <xdr:row>1</xdr:row>
      <xdr:rowOff>22860</xdr:rowOff>
    </xdr:from>
    <xdr:to>
      <xdr:col>11</xdr:col>
      <xdr:colOff>312420</xdr:colOff>
      <xdr:row>3</xdr:row>
      <xdr:rowOff>4285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54640" y="21336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693420</xdr:colOff>
      <xdr:row>1</xdr:row>
      <xdr:rowOff>53340</xdr:rowOff>
    </xdr:from>
    <xdr:to>
      <xdr:col>11</xdr:col>
      <xdr:colOff>1203960</xdr:colOff>
      <xdr:row>2</xdr:row>
      <xdr:rowOff>254438</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31980" y="243840"/>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1653540</xdr:colOff>
      <xdr:row>0</xdr:row>
      <xdr:rowOff>182880</xdr:rowOff>
    </xdr:from>
    <xdr:to>
      <xdr:col>11</xdr:col>
      <xdr:colOff>2219177</xdr:colOff>
      <xdr:row>2</xdr:row>
      <xdr:rowOff>274320</xdr:rowOff>
    </xdr:to>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992100" y="18288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25400</xdr:colOff>
      <xdr:row>1</xdr:row>
      <xdr:rowOff>16933</xdr:rowOff>
    </xdr:from>
    <xdr:to>
      <xdr:col>1</xdr:col>
      <xdr:colOff>601133</xdr:colOff>
      <xdr:row>2</xdr:row>
      <xdr:rowOff>250825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31800" y="211666"/>
          <a:ext cx="575733" cy="521759"/>
        </a:xfrm>
        <a:prstGeom prst="rect">
          <a:avLst/>
        </a:prstGeom>
      </xdr:spPr>
    </xdr:pic>
    <xdr:clientData/>
  </xdr:twoCellAnchor>
  <xdr:twoCellAnchor editAs="oneCell">
    <xdr:from>
      <xdr:col>9</xdr:col>
      <xdr:colOff>426720</xdr:colOff>
      <xdr:row>1</xdr:row>
      <xdr:rowOff>7620</xdr:rowOff>
    </xdr:from>
    <xdr:to>
      <xdr:col>11</xdr:col>
      <xdr:colOff>426720</xdr:colOff>
      <xdr:row>2</xdr:row>
      <xdr:rowOff>278605</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8900" y="19812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868680</xdr:colOff>
      <xdr:row>1</xdr:row>
      <xdr:rowOff>7620</xdr:rowOff>
    </xdr:from>
    <xdr:to>
      <xdr:col>11</xdr:col>
      <xdr:colOff>1379220</xdr:colOff>
      <xdr:row>2</xdr:row>
      <xdr:rowOff>208718</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87200" y="198120"/>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1828800</xdr:colOff>
      <xdr:row>0</xdr:row>
      <xdr:rowOff>144780</xdr:rowOff>
    </xdr:from>
    <xdr:to>
      <xdr:col>11</xdr:col>
      <xdr:colOff>2394437</xdr:colOff>
      <xdr:row>2</xdr:row>
      <xdr:rowOff>236220</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847320" y="14478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33868</xdr:colOff>
      <xdr:row>1</xdr:row>
      <xdr:rowOff>25400</xdr:rowOff>
    </xdr:from>
    <xdr:to>
      <xdr:col>1</xdr:col>
      <xdr:colOff>624841</xdr:colOff>
      <xdr:row>2</xdr:row>
      <xdr:rowOff>266700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07248" y="215900"/>
          <a:ext cx="590973" cy="530860"/>
        </a:xfrm>
        <a:prstGeom prst="rect">
          <a:avLst/>
        </a:prstGeom>
      </xdr:spPr>
    </xdr:pic>
    <xdr:clientData/>
  </xdr:twoCellAnchor>
  <xdr:twoCellAnchor editAs="oneCell">
    <xdr:from>
      <xdr:col>9</xdr:col>
      <xdr:colOff>396240</xdr:colOff>
      <xdr:row>1</xdr:row>
      <xdr:rowOff>99060</xdr:rowOff>
    </xdr:from>
    <xdr:to>
      <xdr:col>11</xdr:col>
      <xdr:colOff>426720</xdr:colOff>
      <xdr:row>3</xdr:row>
      <xdr:rowOff>80485</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62260" y="28956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769620</xdr:colOff>
      <xdr:row>1</xdr:row>
      <xdr:rowOff>129540</xdr:rowOff>
    </xdr:from>
    <xdr:to>
      <xdr:col>11</xdr:col>
      <xdr:colOff>1280160</xdr:colOff>
      <xdr:row>3</xdr:row>
      <xdr:rowOff>41078</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01500" y="320040"/>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1607820</xdr:colOff>
      <xdr:row>1</xdr:row>
      <xdr:rowOff>53340</xdr:rowOff>
    </xdr:from>
    <xdr:to>
      <xdr:col>11</xdr:col>
      <xdr:colOff>2173457</xdr:colOff>
      <xdr:row>3</xdr:row>
      <xdr:rowOff>45720</xdr:rowOff>
    </xdr:to>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839700" y="24384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33868</xdr:colOff>
      <xdr:row>1</xdr:row>
      <xdr:rowOff>25400</xdr:rowOff>
    </xdr:from>
    <xdr:to>
      <xdr:col>1</xdr:col>
      <xdr:colOff>609601</xdr:colOff>
      <xdr:row>2</xdr:row>
      <xdr:rowOff>259292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406401" y="220133"/>
          <a:ext cx="575733" cy="521759"/>
        </a:xfrm>
        <a:prstGeom prst="rect">
          <a:avLst/>
        </a:prstGeom>
      </xdr:spPr>
    </xdr:pic>
    <xdr:clientData/>
  </xdr:twoCellAnchor>
  <xdr:twoCellAnchor editAs="oneCell">
    <xdr:from>
      <xdr:col>9</xdr:col>
      <xdr:colOff>297180</xdr:colOff>
      <xdr:row>0</xdr:row>
      <xdr:rowOff>167640</xdr:rowOff>
    </xdr:from>
    <xdr:to>
      <xdr:col>11</xdr:col>
      <xdr:colOff>335280</xdr:colOff>
      <xdr:row>2</xdr:row>
      <xdr:rowOff>248125</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56520" y="16764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670560</xdr:colOff>
      <xdr:row>1</xdr:row>
      <xdr:rowOff>15240</xdr:rowOff>
    </xdr:from>
    <xdr:to>
      <xdr:col>11</xdr:col>
      <xdr:colOff>1181100</xdr:colOff>
      <xdr:row>2</xdr:row>
      <xdr:rowOff>216338</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80520" y="205740"/>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1501140</xdr:colOff>
      <xdr:row>0</xdr:row>
      <xdr:rowOff>144780</xdr:rowOff>
    </xdr:from>
    <xdr:to>
      <xdr:col>11</xdr:col>
      <xdr:colOff>2066777</xdr:colOff>
      <xdr:row>2</xdr:row>
      <xdr:rowOff>236220</xdr:rowOff>
    </xdr:to>
    <xdr:pic>
      <xdr:nvPicPr>
        <xdr:cNvPr id="7" name="Picture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694920" y="14478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33866</xdr:colOff>
      <xdr:row>1</xdr:row>
      <xdr:rowOff>33867</xdr:rowOff>
    </xdr:from>
    <xdr:to>
      <xdr:col>1</xdr:col>
      <xdr:colOff>609599</xdr:colOff>
      <xdr:row>2</xdr:row>
      <xdr:rowOff>250826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70933" y="228600"/>
          <a:ext cx="575733" cy="521759"/>
        </a:xfrm>
        <a:prstGeom prst="rect">
          <a:avLst/>
        </a:prstGeom>
      </xdr:spPr>
    </xdr:pic>
    <xdr:clientData/>
  </xdr:twoCellAnchor>
  <xdr:twoCellAnchor editAs="oneCell">
    <xdr:from>
      <xdr:col>9</xdr:col>
      <xdr:colOff>270933</xdr:colOff>
      <xdr:row>0</xdr:row>
      <xdr:rowOff>177800</xdr:rowOff>
    </xdr:from>
    <xdr:to>
      <xdr:col>11</xdr:col>
      <xdr:colOff>273473</xdr:colOff>
      <xdr:row>2</xdr:row>
      <xdr:rowOff>238812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07133" y="17780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702733</xdr:colOff>
      <xdr:row>1</xdr:row>
      <xdr:rowOff>8466</xdr:rowOff>
    </xdr:from>
    <xdr:to>
      <xdr:col>11</xdr:col>
      <xdr:colOff>1213273</xdr:colOff>
      <xdr:row>2</xdr:row>
      <xdr:rowOff>194324</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132733" y="203199"/>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1592580</xdr:colOff>
      <xdr:row>0</xdr:row>
      <xdr:rowOff>152400</xdr:rowOff>
    </xdr:from>
    <xdr:to>
      <xdr:col>11</xdr:col>
      <xdr:colOff>2158217</xdr:colOff>
      <xdr:row>2</xdr:row>
      <xdr:rowOff>228600</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053060" y="15240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ichard.davies1@wales.nhs.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4"/>
  <sheetViews>
    <sheetView showGridLines="0" tabSelected="1" zoomScale="90" zoomScaleNormal="90" workbookViewId="0"/>
  </sheetViews>
  <sheetFormatPr defaultRowHeight="15" x14ac:dyDescent="0.25"/>
  <cols>
    <col min="1" max="1" width="3.42578125" customWidth="1"/>
    <col min="2" max="2" width="3.140625" customWidth="1"/>
    <col min="3" max="3" width="7.5703125" customWidth="1"/>
    <col min="4" max="4" width="10.42578125" customWidth="1"/>
    <col min="6" max="6" width="14.85546875" customWidth="1"/>
    <col min="9" max="9" width="10" customWidth="1"/>
    <col min="11" max="11" width="5.140625" customWidth="1"/>
    <col min="13" max="13" width="10" customWidth="1"/>
    <col min="14" max="14" width="10.5703125" customWidth="1"/>
    <col min="15" max="16" width="4" customWidth="1"/>
  </cols>
  <sheetData>
    <row r="1" spans="1:16" ht="15.75" thickBot="1" x14ac:dyDescent="0.3"/>
    <row r="2" spans="1:16" x14ac:dyDescent="0.25">
      <c r="B2" s="199"/>
      <c r="C2" s="200"/>
      <c r="D2" s="200"/>
      <c r="E2" s="200"/>
      <c r="F2" s="201"/>
      <c r="G2" s="199"/>
      <c r="H2" s="200"/>
      <c r="I2" s="200"/>
      <c r="J2" s="201"/>
      <c r="K2" s="190"/>
      <c r="L2" s="191"/>
      <c r="M2" s="191"/>
      <c r="N2" s="191"/>
      <c r="O2" s="192"/>
    </row>
    <row r="3" spans="1:16" x14ac:dyDescent="0.25">
      <c r="B3" s="202"/>
      <c r="C3" s="203"/>
      <c r="D3" s="203"/>
      <c r="E3" s="203"/>
      <c r="F3" s="204"/>
      <c r="G3" s="202"/>
      <c r="H3" s="203"/>
      <c r="I3" s="203"/>
      <c r="J3" s="204"/>
      <c r="K3" s="193"/>
      <c r="L3" s="194"/>
      <c r="M3" s="194"/>
      <c r="N3" s="194"/>
      <c r="O3" s="195"/>
    </row>
    <row r="4" spans="1:16" x14ac:dyDescent="0.25">
      <c r="B4" s="202"/>
      <c r="C4" s="203"/>
      <c r="D4" s="203"/>
      <c r="E4" s="203"/>
      <c r="F4" s="204"/>
      <c r="G4" s="202"/>
      <c r="H4" s="203"/>
      <c r="I4" s="203"/>
      <c r="J4" s="204"/>
      <c r="K4" s="193"/>
      <c r="L4" s="194"/>
      <c r="M4" s="194"/>
      <c r="N4" s="194"/>
      <c r="O4" s="195"/>
    </row>
    <row r="5" spans="1:16" x14ac:dyDescent="0.25">
      <c r="B5" s="202"/>
      <c r="C5" s="203"/>
      <c r="D5" s="203"/>
      <c r="E5" s="203"/>
      <c r="F5" s="204"/>
      <c r="G5" s="202"/>
      <c r="H5" s="203"/>
      <c r="I5" s="203"/>
      <c r="J5" s="204"/>
      <c r="K5" s="193"/>
      <c r="L5" s="194"/>
      <c r="M5" s="194"/>
      <c r="N5" s="194"/>
      <c r="O5" s="195"/>
    </row>
    <row r="6" spans="1:16" ht="15" customHeight="1" thickBot="1" x14ac:dyDescent="0.3">
      <c r="A6" s="103"/>
      <c r="B6" s="205"/>
      <c r="C6" s="206"/>
      <c r="D6" s="206"/>
      <c r="E6" s="206"/>
      <c r="F6" s="207"/>
      <c r="G6" s="205"/>
      <c r="H6" s="206"/>
      <c r="I6" s="206"/>
      <c r="J6" s="207"/>
      <c r="K6" s="196"/>
      <c r="L6" s="197"/>
      <c r="M6" s="197"/>
      <c r="N6" s="197"/>
      <c r="O6" s="198"/>
      <c r="P6" s="1"/>
    </row>
    <row r="7" spans="1:16" ht="15" customHeight="1" x14ac:dyDescent="0.25">
      <c r="A7" s="103"/>
      <c r="B7" s="104"/>
      <c r="C7" s="105"/>
      <c r="D7" s="105"/>
      <c r="E7" s="106"/>
      <c r="F7" s="109"/>
      <c r="G7" s="212" t="s">
        <v>88</v>
      </c>
      <c r="H7" s="212"/>
      <c r="I7" s="212"/>
      <c r="J7" s="212"/>
      <c r="K7" s="212"/>
      <c r="L7" s="212"/>
      <c r="M7" s="212"/>
      <c r="N7" s="212"/>
      <c r="O7" s="213"/>
      <c r="P7" s="1"/>
    </row>
    <row r="8" spans="1:16" ht="15.75" customHeight="1" x14ac:dyDescent="0.25">
      <c r="A8" s="103"/>
      <c r="B8" s="107"/>
      <c r="C8" s="108"/>
      <c r="D8" s="108"/>
      <c r="E8" s="9"/>
      <c r="F8" s="110"/>
      <c r="G8" s="214"/>
      <c r="H8" s="214"/>
      <c r="I8" s="214"/>
      <c r="J8" s="214"/>
      <c r="K8" s="214"/>
      <c r="L8" s="214"/>
      <c r="M8" s="214"/>
      <c r="N8" s="214"/>
      <c r="O8" s="215"/>
      <c r="P8" s="1"/>
    </row>
    <row r="9" spans="1:16" ht="15" customHeight="1" x14ac:dyDescent="0.25">
      <c r="A9" s="103"/>
      <c r="B9" s="107"/>
      <c r="C9" s="108"/>
      <c r="D9" s="108"/>
      <c r="E9" s="9"/>
      <c r="F9" s="110"/>
      <c r="G9" s="214"/>
      <c r="H9" s="214"/>
      <c r="I9" s="214"/>
      <c r="J9" s="214"/>
      <c r="K9" s="214"/>
      <c r="L9" s="214"/>
      <c r="M9" s="214"/>
      <c r="N9" s="214"/>
      <c r="O9" s="215"/>
      <c r="P9" s="1"/>
    </row>
    <row r="10" spans="1:16" ht="15" customHeight="1" x14ac:dyDescent="0.25">
      <c r="A10" s="103"/>
      <c r="B10" s="107"/>
      <c r="C10" s="108"/>
      <c r="D10" s="108"/>
      <c r="E10" s="9"/>
      <c r="F10" s="110"/>
      <c r="G10" s="214"/>
      <c r="H10" s="214"/>
      <c r="I10" s="214"/>
      <c r="J10" s="214"/>
      <c r="K10" s="214"/>
      <c r="L10" s="214"/>
      <c r="M10" s="214"/>
      <c r="N10" s="214"/>
      <c r="O10" s="215"/>
      <c r="P10" s="1"/>
    </row>
    <row r="11" spans="1:16" ht="15" customHeight="1" x14ac:dyDescent="0.25">
      <c r="A11" s="103"/>
      <c r="B11" s="107"/>
      <c r="C11" s="108"/>
      <c r="D11" s="108"/>
      <c r="E11" s="108"/>
      <c r="F11" s="110"/>
      <c r="G11" s="214"/>
      <c r="H11" s="214"/>
      <c r="I11" s="214"/>
      <c r="J11" s="214"/>
      <c r="K11" s="214"/>
      <c r="L11" s="214"/>
      <c r="M11" s="214"/>
      <c r="N11" s="214"/>
      <c r="O11" s="215"/>
      <c r="P11" s="1"/>
    </row>
    <row r="12" spans="1:16" ht="15" customHeight="1" x14ac:dyDescent="0.25">
      <c r="A12" s="103"/>
      <c r="B12" s="107"/>
      <c r="C12" s="108"/>
      <c r="D12" s="108"/>
      <c r="E12" s="108"/>
      <c r="F12" s="110"/>
      <c r="G12" s="214"/>
      <c r="H12" s="214"/>
      <c r="I12" s="214"/>
      <c r="J12" s="214"/>
      <c r="K12" s="214"/>
      <c r="L12" s="214"/>
      <c r="M12" s="214"/>
      <c r="N12" s="214"/>
      <c r="O12" s="215"/>
      <c r="P12" s="1"/>
    </row>
    <row r="13" spans="1:16" ht="15" customHeight="1" x14ac:dyDescent="0.25">
      <c r="A13" s="103"/>
      <c r="B13" s="107"/>
      <c r="C13" s="108"/>
      <c r="D13" s="108"/>
      <c r="E13" s="108"/>
      <c r="F13" s="110"/>
      <c r="G13" s="214"/>
      <c r="H13" s="214"/>
      <c r="I13" s="214"/>
      <c r="J13" s="214"/>
      <c r="K13" s="214"/>
      <c r="L13" s="214"/>
      <c r="M13" s="214"/>
      <c r="N13" s="214"/>
      <c r="O13" s="215"/>
      <c r="P13" s="1"/>
    </row>
    <row r="14" spans="1:16" ht="15" customHeight="1" x14ac:dyDescent="0.25">
      <c r="A14" s="103"/>
      <c r="B14" s="107"/>
      <c r="C14" s="108"/>
      <c r="D14" s="108"/>
      <c r="E14" s="108"/>
      <c r="F14" s="110"/>
      <c r="G14" s="214"/>
      <c r="H14" s="214"/>
      <c r="I14" s="214"/>
      <c r="J14" s="214"/>
      <c r="K14" s="214"/>
      <c r="L14" s="214"/>
      <c r="M14" s="214"/>
      <c r="N14" s="214"/>
      <c r="O14" s="215"/>
      <c r="P14" s="1"/>
    </row>
    <row r="15" spans="1:16" ht="15" customHeight="1" x14ac:dyDescent="0.25">
      <c r="A15" s="103"/>
      <c r="B15" s="107"/>
      <c r="C15" s="108"/>
      <c r="D15" s="108"/>
      <c r="E15" s="108"/>
      <c r="F15" s="110"/>
      <c r="G15" s="214"/>
      <c r="H15" s="214"/>
      <c r="I15" s="214"/>
      <c r="J15" s="214"/>
      <c r="K15" s="214"/>
      <c r="L15" s="214"/>
      <c r="M15" s="214"/>
      <c r="N15" s="214"/>
      <c r="O15" s="215"/>
      <c r="P15" s="1"/>
    </row>
    <row r="16" spans="1:16" ht="15" customHeight="1" x14ac:dyDescent="0.25">
      <c r="A16" s="103"/>
      <c r="B16" s="107"/>
      <c r="C16" s="108"/>
      <c r="D16" s="108"/>
      <c r="E16" s="108"/>
      <c r="F16" s="110"/>
      <c r="G16" s="214"/>
      <c r="H16" s="214"/>
      <c r="I16" s="214"/>
      <c r="J16" s="214"/>
      <c r="K16" s="214"/>
      <c r="L16" s="214"/>
      <c r="M16" s="214"/>
      <c r="N16" s="214"/>
      <c r="O16" s="215"/>
      <c r="P16" s="1"/>
    </row>
    <row r="17" spans="1:22" ht="15" customHeight="1" thickBot="1" x14ac:dyDescent="0.3">
      <c r="A17" s="103"/>
      <c r="B17" s="178"/>
      <c r="C17" s="179"/>
      <c r="D17" s="179"/>
      <c r="E17" s="179"/>
      <c r="F17" s="180"/>
      <c r="G17" s="214"/>
      <c r="H17" s="214"/>
      <c r="I17" s="214"/>
      <c r="J17" s="214"/>
      <c r="K17" s="214"/>
      <c r="L17" s="214"/>
      <c r="M17" s="214"/>
      <c r="N17" s="214"/>
      <c r="O17" s="215"/>
      <c r="P17" s="1"/>
    </row>
    <row r="18" spans="1:22" x14ac:dyDescent="0.25">
      <c r="A18" s="103"/>
      <c r="B18" s="104"/>
      <c r="C18" s="105"/>
      <c r="D18" s="105"/>
      <c r="E18" s="105"/>
      <c r="F18" s="106"/>
      <c r="G18" s="106"/>
      <c r="H18" s="106"/>
      <c r="I18" s="106"/>
      <c r="J18" s="106"/>
      <c r="K18" s="106"/>
      <c r="L18" s="106"/>
      <c r="M18" s="106"/>
      <c r="N18" s="106"/>
      <c r="O18" s="109"/>
      <c r="P18" s="1"/>
    </row>
    <row r="19" spans="1:22" ht="15" customHeight="1" x14ac:dyDescent="0.25">
      <c r="A19" s="103"/>
      <c r="B19" s="107"/>
      <c r="C19" s="220" t="s">
        <v>66</v>
      </c>
      <c r="D19" s="220"/>
      <c r="E19" s="220"/>
      <c r="F19" s="220"/>
      <c r="G19" s="220"/>
      <c r="H19" s="220"/>
      <c r="I19" s="220"/>
      <c r="J19" s="220"/>
      <c r="K19" s="9"/>
      <c r="L19" s="9"/>
      <c r="M19" s="9"/>
      <c r="N19" s="9"/>
      <c r="O19" s="110"/>
      <c r="P19" s="1"/>
    </row>
    <row r="20" spans="1:22" ht="15" customHeight="1" x14ac:dyDescent="0.25">
      <c r="A20" s="103"/>
      <c r="B20" s="111"/>
      <c r="C20" s="220"/>
      <c r="D20" s="220"/>
      <c r="E20" s="220"/>
      <c r="F20" s="220"/>
      <c r="G20" s="220"/>
      <c r="H20" s="220"/>
      <c r="I20" s="220"/>
      <c r="J20" s="220"/>
      <c r="K20" s="112"/>
      <c r="L20" s="113"/>
      <c r="M20" s="114"/>
      <c r="N20" s="114"/>
      <c r="O20" s="110"/>
      <c r="P20" s="1"/>
    </row>
    <row r="21" spans="1:22" ht="15" customHeight="1" x14ac:dyDescent="0.25">
      <c r="A21" s="103"/>
      <c r="B21" s="115"/>
      <c r="C21" s="220"/>
      <c r="D21" s="220"/>
      <c r="E21" s="220"/>
      <c r="F21" s="220"/>
      <c r="G21" s="220"/>
      <c r="H21" s="220"/>
      <c r="I21" s="220"/>
      <c r="J21" s="220"/>
      <c r="K21" s="9"/>
      <c r="L21" s="116"/>
      <c r="M21" s="116"/>
      <c r="N21" s="116"/>
      <c r="O21" s="117"/>
      <c r="P21" s="63"/>
      <c r="Q21" s="63"/>
      <c r="R21" s="63"/>
      <c r="S21" s="63"/>
      <c r="T21" s="63"/>
      <c r="U21" s="63"/>
      <c r="V21" s="63"/>
    </row>
    <row r="22" spans="1:22" ht="15" customHeight="1" x14ac:dyDescent="0.25">
      <c r="A22" s="103"/>
      <c r="B22" s="115"/>
      <c r="C22" s="220"/>
      <c r="D22" s="220"/>
      <c r="E22" s="220"/>
      <c r="F22" s="220"/>
      <c r="G22" s="220"/>
      <c r="H22" s="220"/>
      <c r="I22" s="220"/>
      <c r="J22" s="220"/>
      <c r="K22" s="9"/>
      <c r="L22" s="116"/>
      <c r="M22" s="116"/>
      <c r="N22" s="116"/>
      <c r="O22" s="64"/>
      <c r="P22" s="63"/>
      <c r="Q22" s="63"/>
      <c r="R22" s="63"/>
      <c r="S22" s="63"/>
      <c r="T22" s="63"/>
      <c r="U22" s="63"/>
      <c r="V22" s="63"/>
    </row>
    <row r="23" spans="1:22" ht="15" customHeight="1" x14ac:dyDescent="0.25">
      <c r="A23" s="103"/>
      <c r="B23" s="115"/>
      <c r="C23" s="220"/>
      <c r="D23" s="220"/>
      <c r="E23" s="220"/>
      <c r="F23" s="220"/>
      <c r="G23" s="220"/>
      <c r="H23" s="220"/>
      <c r="I23" s="220"/>
      <c r="J23" s="220"/>
      <c r="K23" s="112"/>
      <c r="L23" s="113"/>
      <c r="M23" s="114"/>
      <c r="N23" s="114"/>
      <c r="O23" s="64"/>
      <c r="P23" s="63"/>
      <c r="Q23" s="63"/>
      <c r="R23" s="63"/>
      <c r="S23" s="63"/>
      <c r="T23" s="63"/>
      <c r="U23" s="63"/>
      <c r="V23" s="63"/>
    </row>
    <row r="24" spans="1:22" ht="15" customHeight="1" x14ac:dyDescent="0.25">
      <c r="A24" s="103"/>
      <c r="B24" s="115"/>
      <c r="C24" s="220"/>
      <c r="D24" s="220"/>
      <c r="E24" s="220"/>
      <c r="F24" s="220"/>
      <c r="G24" s="220"/>
      <c r="H24" s="220"/>
      <c r="I24" s="220"/>
      <c r="J24" s="220"/>
      <c r="K24" s="116"/>
      <c r="L24" s="116" t="s">
        <v>33</v>
      </c>
      <c r="M24" s="116"/>
      <c r="N24" s="116"/>
      <c r="O24" s="64"/>
      <c r="P24" s="63"/>
      <c r="Q24" s="63"/>
      <c r="R24" s="63"/>
      <c r="S24" s="63"/>
      <c r="T24" s="63"/>
      <c r="U24" s="63"/>
      <c r="V24" s="63"/>
    </row>
    <row r="25" spans="1:22" ht="15" customHeight="1" x14ac:dyDescent="0.25">
      <c r="A25" s="118"/>
      <c r="B25" s="115"/>
      <c r="C25" s="220"/>
      <c r="D25" s="220"/>
      <c r="E25" s="220"/>
      <c r="F25" s="220"/>
      <c r="G25" s="220"/>
      <c r="H25" s="220"/>
      <c r="I25" s="220"/>
      <c r="J25" s="220"/>
      <c r="K25" s="116"/>
      <c r="L25" s="116"/>
      <c r="M25" s="116"/>
      <c r="N25" s="116"/>
      <c r="O25" s="64"/>
      <c r="P25" s="63"/>
      <c r="Q25" s="63"/>
      <c r="R25" s="63"/>
      <c r="S25" s="63"/>
      <c r="T25" s="63"/>
      <c r="U25" s="63"/>
      <c r="V25" s="63"/>
    </row>
    <row r="26" spans="1:22" ht="15" customHeight="1" x14ac:dyDescent="0.25">
      <c r="A26" s="118"/>
      <c r="B26" s="111"/>
      <c r="C26" s="220"/>
      <c r="D26" s="220"/>
      <c r="E26" s="220"/>
      <c r="F26" s="220"/>
      <c r="G26" s="220"/>
      <c r="H26" s="220"/>
      <c r="I26" s="220"/>
      <c r="J26" s="220"/>
      <c r="K26" s="9"/>
      <c r="L26" s="114"/>
      <c r="M26" s="114"/>
      <c r="N26" s="114"/>
      <c r="O26" s="117"/>
      <c r="P26" s="69"/>
      <c r="Q26" s="62"/>
      <c r="R26" s="62"/>
      <c r="S26" s="62"/>
      <c r="T26" s="62"/>
      <c r="U26" s="62"/>
      <c r="V26" s="62"/>
    </row>
    <row r="27" spans="1:22" ht="15" customHeight="1" x14ac:dyDescent="0.25">
      <c r="A27" s="1"/>
      <c r="B27" s="111"/>
      <c r="C27" s="220"/>
      <c r="D27" s="220"/>
      <c r="E27" s="220"/>
      <c r="F27" s="220"/>
      <c r="G27" s="220"/>
      <c r="H27" s="220"/>
      <c r="I27" s="220"/>
      <c r="J27" s="220"/>
      <c r="K27" s="9"/>
      <c r="L27" s="116" t="s">
        <v>34</v>
      </c>
      <c r="M27" s="116"/>
      <c r="N27" s="116"/>
      <c r="O27" s="117"/>
      <c r="P27" s="69"/>
      <c r="Q27" s="62"/>
      <c r="R27" s="62"/>
      <c r="S27" s="62"/>
      <c r="U27" s="62"/>
      <c r="V27" s="62"/>
    </row>
    <row r="28" spans="1:22" ht="15" customHeight="1" x14ac:dyDescent="0.25">
      <c r="A28" s="1"/>
      <c r="B28" s="111"/>
      <c r="C28" s="220"/>
      <c r="D28" s="220"/>
      <c r="E28" s="220"/>
      <c r="F28" s="220"/>
      <c r="G28" s="220"/>
      <c r="H28" s="220"/>
      <c r="I28" s="220"/>
      <c r="J28" s="220"/>
      <c r="K28" s="9"/>
      <c r="L28" s="116"/>
      <c r="M28" s="116"/>
      <c r="N28" s="116"/>
      <c r="O28" s="110"/>
      <c r="P28" s="1"/>
    </row>
    <row r="29" spans="1:22" ht="15" customHeight="1" x14ac:dyDescent="0.25">
      <c r="A29" s="1"/>
      <c r="B29" s="111"/>
      <c r="C29" s="220"/>
      <c r="D29" s="220"/>
      <c r="E29" s="220"/>
      <c r="F29" s="220"/>
      <c r="G29" s="220"/>
      <c r="H29" s="220"/>
      <c r="I29" s="220"/>
      <c r="J29" s="220"/>
      <c r="K29" s="9"/>
      <c r="L29" s="114"/>
      <c r="M29" s="114"/>
      <c r="N29" s="114"/>
      <c r="O29" s="110"/>
      <c r="P29" s="1"/>
    </row>
    <row r="30" spans="1:22" ht="15" customHeight="1" x14ac:dyDescent="0.25">
      <c r="A30" s="1"/>
      <c r="B30" s="111"/>
      <c r="C30" s="220"/>
      <c r="D30" s="220"/>
      <c r="E30" s="220"/>
      <c r="F30" s="220"/>
      <c r="G30" s="220"/>
      <c r="H30" s="220"/>
      <c r="I30" s="220"/>
      <c r="J30" s="220"/>
      <c r="K30" s="9"/>
      <c r="L30" s="116" t="s">
        <v>35</v>
      </c>
      <c r="M30" s="116"/>
      <c r="N30" s="116"/>
      <c r="O30" s="110"/>
      <c r="P30" s="1"/>
    </row>
    <row r="31" spans="1:22" ht="15" customHeight="1" x14ac:dyDescent="0.25">
      <c r="A31" s="1"/>
      <c r="B31" s="111"/>
      <c r="C31" s="220"/>
      <c r="D31" s="220"/>
      <c r="E31" s="220"/>
      <c r="F31" s="220"/>
      <c r="G31" s="220"/>
      <c r="H31" s="220"/>
      <c r="I31" s="220"/>
      <c r="J31" s="220"/>
      <c r="K31" s="9"/>
      <c r="L31" s="116"/>
      <c r="M31" s="116"/>
      <c r="N31" s="116"/>
      <c r="O31" s="110"/>
      <c r="P31" s="1"/>
    </row>
    <row r="32" spans="1:22" ht="15" customHeight="1" x14ac:dyDescent="0.25">
      <c r="A32" s="1"/>
      <c r="B32" s="111"/>
      <c r="C32" s="220"/>
      <c r="D32" s="220"/>
      <c r="E32" s="220"/>
      <c r="F32" s="220"/>
      <c r="G32" s="220"/>
      <c r="H32" s="220"/>
      <c r="I32" s="220"/>
      <c r="J32" s="220"/>
      <c r="K32" s="9"/>
      <c r="L32" s="114"/>
      <c r="M32" s="114"/>
      <c r="N32" s="114"/>
      <c r="O32" s="110"/>
      <c r="P32" s="1"/>
    </row>
    <row r="33" spans="1:16" ht="15" customHeight="1" x14ac:dyDescent="0.25">
      <c r="A33" s="1"/>
      <c r="B33" s="111"/>
      <c r="C33" s="220"/>
      <c r="D33" s="220"/>
      <c r="E33" s="220"/>
      <c r="F33" s="220"/>
      <c r="G33" s="220"/>
      <c r="H33" s="220"/>
      <c r="I33" s="220"/>
      <c r="J33" s="220"/>
      <c r="K33" s="9"/>
      <c r="L33" s="114"/>
      <c r="M33" s="114"/>
      <c r="N33" s="114"/>
      <c r="O33" s="110"/>
      <c r="P33" s="1"/>
    </row>
    <row r="34" spans="1:16" ht="15" customHeight="1" x14ac:dyDescent="0.3">
      <c r="A34" s="1"/>
      <c r="B34" s="111"/>
      <c r="C34" s="119"/>
      <c r="D34" s="211" t="s">
        <v>0</v>
      </c>
      <c r="E34" s="211"/>
      <c r="F34" s="211"/>
      <c r="G34" s="211"/>
      <c r="H34" s="211"/>
      <c r="I34" s="120">
        <v>7</v>
      </c>
      <c r="J34" s="119"/>
      <c r="K34" s="9"/>
      <c r="L34" s="9"/>
      <c r="M34" s="9"/>
      <c r="N34" s="9"/>
      <c r="O34" s="110"/>
      <c r="P34" s="1"/>
    </row>
    <row r="35" spans="1:16" ht="15" customHeight="1" x14ac:dyDescent="0.3">
      <c r="A35" s="1"/>
      <c r="B35" s="111"/>
      <c r="C35" s="119"/>
      <c r="D35" s="216" t="s">
        <v>1</v>
      </c>
      <c r="E35" s="217"/>
      <c r="F35" s="217"/>
      <c r="G35" s="217"/>
      <c r="H35" s="218"/>
      <c r="I35" s="120">
        <v>5</v>
      </c>
      <c r="J35" s="119"/>
      <c r="K35" s="9"/>
      <c r="L35" s="9"/>
      <c r="M35" s="9"/>
      <c r="N35" s="9"/>
      <c r="O35" s="110"/>
      <c r="P35" s="1"/>
    </row>
    <row r="36" spans="1:16" ht="15" customHeight="1" x14ac:dyDescent="0.25">
      <c r="A36" s="1"/>
      <c r="B36" s="111"/>
      <c r="C36" s="219" t="s">
        <v>52</v>
      </c>
      <c r="D36" s="219"/>
      <c r="E36" s="219"/>
      <c r="F36" s="219"/>
      <c r="G36" s="219"/>
      <c r="H36" s="219"/>
      <c r="I36" s="219"/>
      <c r="J36" s="219"/>
      <c r="K36" s="9"/>
      <c r="L36" s="9"/>
      <c r="M36" s="9"/>
      <c r="N36" s="9"/>
      <c r="O36" s="110"/>
      <c r="P36" s="1"/>
    </row>
    <row r="37" spans="1:16" ht="15.75" customHeight="1" x14ac:dyDescent="0.25">
      <c r="A37" s="1"/>
      <c r="B37" s="111"/>
      <c r="C37" s="219"/>
      <c r="D37" s="219"/>
      <c r="E37" s="219"/>
      <c r="F37" s="219"/>
      <c r="G37" s="219"/>
      <c r="H37" s="219"/>
      <c r="I37" s="219"/>
      <c r="J37" s="219"/>
      <c r="K37" s="9"/>
      <c r="L37" s="9"/>
      <c r="M37" s="9"/>
      <c r="N37" s="9"/>
      <c r="O37" s="110"/>
      <c r="P37" s="1"/>
    </row>
    <row r="38" spans="1:16" x14ac:dyDescent="0.25">
      <c r="A38" s="1"/>
      <c r="B38" s="111"/>
      <c r="C38" s="219"/>
      <c r="D38" s="219"/>
      <c r="E38" s="219"/>
      <c r="F38" s="219"/>
      <c r="G38" s="219"/>
      <c r="H38" s="219"/>
      <c r="I38" s="219"/>
      <c r="J38" s="219"/>
      <c r="K38" s="9"/>
      <c r="L38" s="9"/>
      <c r="M38" s="9"/>
      <c r="N38" s="9"/>
      <c r="O38" s="110"/>
      <c r="P38" s="1"/>
    </row>
    <row r="39" spans="1:16" x14ac:dyDescent="0.25">
      <c r="A39" s="1"/>
      <c r="B39" s="111"/>
      <c r="C39" s="219"/>
      <c r="D39" s="219"/>
      <c r="E39" s="219"/>
      <c r="F39" s="219"/>
      <c r="G39" s="219"/>
      <c r="H39" s="219"/>
      <c r="I39" s="219"/>
      <c r="J39" s="219"/>
      <c r="K39" s="9"/>
      <c r="L39" s="9"/>
      <c r="M39" s="9"/>
      <c r="N39" s="9"/>
      <c r="O39" s="110"/>
      <c r="P39" s="1"/>
    </row>
    <row r="40" spans="1:16" x14ac:dyDescent="0.25">
      <c r="A40" s="1"/>
      <c r="B40" s="111"/>
      <c r="C40" s="219"/>
      <c r="D40" s="219"/>
      <c r="E40" s="219"/>
      <c r="F40" s="219"/>
      <c r="G40" s="219"/>
      <c r="H40" s="219"/>
      <c r="I40" s="219"/>
      <c r="J40" s="219"/>
      <c r="K40" s="9"/>
      <c r="L40" s="9"/>
      <c r="M40" s="9"/>
      <c r="N40" s="9"/>
      <c r="O40" s="110"/>
      <c r="P40" s="1"/>
    </row>
    <row r="41" spans="1:16" x14ac:dyDescent="0.25">
      <c r="A41" s="1"/>
      <c r="B41" s="111"/>
      <c r="C41" s="1"/>
      <c r="D41" s="1"/>
      <c r="E41" s="1"/>
      <c r="F41" s="1"/>
      <c r="G41" s="1"/>
      <c r="H41" s="1"/>
      <c r="I41" s="1"/>
      <c r="J41" s="1"/>
      <c r="K41" s="9"/>
      <c r="L41" s="9"/>
      <c r="M41" s="9"/>
      <c r="N41" s="9"/>
      <c r="O41" s="110"/>
      <c r="P41" s="1"/>
    </row>
    <row r="42" spans="1:16" x14ac:dyDescent="0.25">
      <c r="A42" s="1"/>
      <c r="B42" s="111"/>
      <c r="C42" s="210" t="s">
        <v>44</v>
      </c>
      <c r="D42" s="210"/>
      <c r="E42" s="210"/>
      <c r="F42" s="210"/>
      <c r="G42" s="210"/>
      <c r="H42" s="121" t="s">
        <v>32</v>
      </c>
      <c r="I42" s="9"/>
      <c r="J42" s="9"/>
      <c r="K42" s="9"/>
      <c r="L42" s="9"/>
      <c r="M42" s="9"/>
      <c r="N42" s="9"/>
      <c r="O42" s="110"/>
      <c r="P42" s="1"/>
    </row>
    <row r="43" spans="1:16" ht="15.75" thickBot="1" x14ac:dyDescent="0.3">
      <c r="A43" s="1"/>
      <c r="B43" s="122"/>
      <c r="C43" s="123"/>
      <c r="D43" s="123"/>
      <c r="E43" s="123"/>
      <c r="F43" s="123"/>
      <c r="G43" s="123"/>
      <c r="H43" s="123"/>
      <c r="I43" s="123"/>
      <c r="J43" s="123"/>
      <c r="K43" s="123"/>
      <c r="L43" s="123"/>
      <c r="M43" s="123"/>
      <c r="N43" s="208" t="s">
        <v>92</v>
      </c>
      <c r="O43" s="209"/>
      <c r="P43" s="1"/>
    </row>
    <row r="44" spans="1:16" x14ac:dyDescent="0.25">
      <c r="A44" s="1"/>
      <c r="B44" s="1"/>
      <c r="C44" s="1"/>
      <c r="D44" s="1"/>
      <c r="E44" s="1"/>
      <c r="F44" s="1"/>
      <c r="G44" s="1"/>
      <c r="H44" s="1"/>
      <c r="I44" s="1"/>
      <c r="J44" s="1"/>
      <c r="K44" s="1"/>
      <c r="L44" s="1"/>
      <c r="M44" s="1"/>
      <c r="N44" s="1"/>
      <c r="O44" s="1"/>
      <c r="P44" s="1"/>
    </row>
  </sheetData>
  <sheetProtection algorithmName="SHA-512" hashValue="u5UEjR9nu+Dm4vbdDKQXFDaz5dxeU9NEgQiQ9xbJbR124dcCcTB1klApINRvtELzgyvDe9VkzSL8jE27b0Vipw==" saltValue="Ob1GF5MKSczFEG3m/Lm00A==" spinCount="100000" sheet="1" formatCells="0" formatColumns="0" formatRows="0" insertColumns="0" insertRows="0" insertHyperlinks="0" deleteColumns="0" deleteRows="0" selectLockedCells="1" sort="0" autoFilter="0" pivotTables="0"/>
  <mergeCells count="9">
    <mergeCell ref="B2:F6"/>
    <mergeCell ref="N43:O43"/>
    <mergeCell ref="C42:G42"/>
    <mergeCell ref="D34:H34"/>
    <mergeCell ref="G7:O17"/>
    <mergeCell ref="D35:H35"/>
    <mergeCell ref="C36:J40"/>
    <mergeCell ref="C19:J33"/>
    <mergeCell ref="G2:J6"/>
  </mergeCells>
  <hyperlinks>
    <hyperlink ref="H42" r:id="rId1" xr:uid="{00000000-0004-0000-00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
  <sheetViews>
    <sheetView showGridLines="0" zoomScaleNormal="100" workbookViewId="0">
      <selection activeCell="I3" sqref="I3"/>
    </sheetView>
  </sheetViews>
  <sheetFormatPr defaultRowHeight="15" x14ac:dyDescent="0.25"/>
  <cols>
    <col min="1" max="1" width="5.85546875" customWidth="1"/>
    <col min="2" max="2" width="48.7109375" customWidth="1"/>
    <col min="3" max="10" width="13.140625" customWidth="1"/>
    <col min="11" max="11" width="4.5703125" customWidth="1"/>
    <col min="12" max="12" width="47.42578125" customWidth="1"/>
  </cols>
  <sheetData>
    <row r="1" spans="1:13" ht="15.75" thickBot="1" x14ac:dyDescent="0.3">
      <c r="A1" s="1"/>
      <c r="B1" s="1"/>
      <c r="C1" s="2"/>
      <c r="D1" s="2"/>
      <c r="E1" s="2"/>
      <c r="F1" s="2"/>
      <c r="G1" s="2"/>
      <c r="H1" s="2"/>
      <c r="I1" s="2"/>
      <c r="J1" s="1"/>
      <c r="K1" s="1"/>
      <c r="L1" s="1"/>
      <c r="M1" s="1"/>
    </row>
    <row r="2" spans="1:13" ht="23.1" customHeight="1" thickBot="1" x14ac:dyDescent="0.4">
      <c r="A2" s="1"/>
      <c r="B2" s="225" t="s">
        <v>69</v>
      </c>
      <c r="C2" s="226"/>
      <c r="D2" s="227"/>
      <c r="E2" s="231" t="s">
        <v>0</v>
      </c>
      <c r="F2" s="232"/>
      <c r="G2" s="232"/>
      <c r="H2" s="233"/>
      <c r="I2" s="3">
        <v>0</v>
      </c>
      <c r="J2" s="1"/>
      <c r="K2" s="1"/>
      <c r="L2" s="1"/>
      <c r="M2" s="1"/>
    </row>
    <row r="3" spans="1:13" ht="23.1" customHeight="1" thickBot="1" x14ac:dyDescent="0.4">
      <c r="A3" s="1"/>
      <c r="B3" s="228"/>
      <c r="C3" s="229"/>
      <c r="D3" s="230"/>
      <c r="E3" s="231" t="s">
        <v>1</v>
      </c>
      <c r="F3" s="232"/>
      <c r="G3" s="232"/>
      <c r="H3" s="233"/>
      <c r="I3" s="4">
        <v>0</v>
      </c>
      <c r="J3" s="1"/>
      <c r="K3" s="1"/>
      <c r="L3" s="1"/>
      <c r="M3" s="1"/>
    </row>
    <row r="4" spans="1:13" ht="15" customHeight="1" thickBot="1" x14ac:dyDescent="0.3">
      <c r="A4" s="1"/>
      <c r="B4" s="5"/>
      <c r="C4" s="2"/>
      <c r="D4" s="2"/>
      <c r="E4" s="2"/>
      <c r="F4" s="6"/>
      <c r="G4" s="2"/>
      <c r="H4" s="2"/>
      <c r="I4" s="2"/>
      <c r="J4" s="1"/>
      <c r="K4" s="1"/>
      <c r="M4" s="1"/>
    </row>
    <row r="5" spans="1:13" ht="49.7" customHeight="1" thickBot="1" x14ac:dyDescent="0.3">
      <c r="A5" s="1"/>
      <c r="B5" s="77" t="s">
        <v>67</v>
      </c>
      <c r="C5" s="8" t="s">
        <v>3</v>
      </c>
      <c r="D5" s="8" t="s">
        <v>4</v>
      </c>
      <c r="E5" s="60" t="s">
        <v>5</v>
      </c>
      <c r="F5" s="8" t="s">
        <v>6</v>
      </c>
      <c r="G5" s="8" t="s">
        <v>7</v>
      </c>
      <c r="H5" s="67" t="s">
        <v>8</v>
      </c>
      <c r="I5" s="58" t="s">
        <v>57</v>
      </c>
      <c r="J5" s="58" t="s">
        <v>9</v>
      </c>
      <c r="K5" s="1"/>
      <c r="L5" s="221" t="s">
        <v>80</v>
      </c>
      <c r="M5" s="1"/>
    </row>
    <row r="6" spans="1:13" ht="15" customHeight="1" x14ac:dyDescent="0.25">
      <c r="A6" s="1"/>
      <c r="B6" s="78" t="s">
        <v>60</v>
      </c>
      <c r="C6" s="79">
        <v>0.25</v>
      </c>
      <c r="D6" s="80">
        <v>0.5</v>
      </c>
      <c r="E6" s="81">
        <f>I2</f>
        <v>0</v>
      </c>
      <c r="F6" s="82">
        <v>0.9</v>
      </c>
      <c r="G6" s="72">
        <f>IF(I2&gt;0,F6*C12,0)</f>
        <v>0</v>
      </c>
      <c r="H6" s="83">
        <f>IFERROR(G6/E6,0)</f>
        <v>0</v>
      </c>
      <c r="I6" s="133">
        <f>J6/12</f>
        <v>0</v>
      </c>
      <c r="J6" s="84">
        <f>G6*52</f>
        <v>0</v>
      </c>
      <c r="K6" s="1"/>
      <c r="L6" s="222"/>
      <c r="M6" s="1"/>
    </row>
    <row r="7" spans="1:13" ht="16.350000000000001" customHeight="1" thickBot="1" x14ac:dyDescent="0.3">
      <c r="A7" s="1"/>
      <c r="B7" s="85" t="s">
        <v>38</v>
      </c>
      <c r="C7" s="86">
        <v>0.25</v>
      </c>
      <c r="D7" s="124">
        <f>I3</f>
        <v>0</v>
      </c>
      <c r="E7" s="125">
        <f>I2</f>
        <v>0</v>
      </c>
      <c r="F7" s="87">
        <f>C7*D7*E7</f>
        <v>0</v>
      </c>
      <c r="G7" s="83">
        <f>F7*C12</f>
        <v>0</v>
      </c>
      <c r="H7" s="83">
        <f>IFERROR(G7/E7,0)</f>
        <v>0</v>
      </c>
      <c r="I7" s="134">
        <f>J7/12</f>
        <v>0</v>
      </c>
      <c r="J7" s="88">
        <f t="shared" ref="J7" si="0">G7*52</f>
        <v>0</v>
      </c>
      <c r="K7" s="1"/>
      <c r="L7" s="222"/>
      <c r="M7" s="1"/>
    </row>
    <row r="8" spans="1:13" ht="16.5" thickBot="1" x14ac:dyDescent="0.3">
      <c r="A8" s="1"/>
      <c r="B8" s="234" t="s">
        <v>61</v>
      </c>
      <c r="C8" s="2"/>
      <c r="D8" s="237" t="s">
        <v>25</v>
      </c>
      <c r="E8" s="238"/>
      <c r="F8" s="89">
        <f>SUM(F6:F7)</f>
        <v>0.9</v>
      </c>
      <c r="G8" s="129">
        <f>SUM(G6:G7)</f>
        <v>0</v>
      </c>
      <c r="H8" s="129">
        <f>SUM(H6:H7)</f>
        <v>0</v>
      </c>
      <c r="I8" s="135">
        <f>J8/12</f>
        <v>0</v>
      </c>
      <c r="J8" s="130">
        <f>SUM(J6:J7)</f>
        <v>0</v>
      </c>
      <c r="K8" s="1"/>
      <c r="L8" s="222"/>
      <c r="M8" s="1"/>
    </row>
    <row r="9" spans="1:13" ht="16.350000000000001" customHeight="1" thickBot="1" x14ac:dyDescent="0.3">
      <c r="A9" s="1"/>
      <c r="B9" s="235"/>
      <c r="C9" s="2"/>
      <c r="D9" s="2"/>
      <c r="E9" s="2"/>
      <c r="F9" s="2"/>
      <c r="G9" s="90"/>
      <c r="H9" s="90"/>
      <c r="I9" s="90"/>
      <c r="J9" s="91"/>
      <c r="K9" s="1"/>
      <c r="L9" s="222"/>
      <c r="M9" s="1"/>
    </row>
    <row r="10" spans="1:13" ht="16.350000000000001" customHeight="1" thickBot="1" x14ac:dyDescent="0.3">
      <c r="A10" s="1"/>
      <c r="B10" s="235"/>
      <c r="C10" s="30"/>
      <c r="D10" s="239" t="s">
        <v>45</v>
      </c>
      <c r="E10" s="240"/>
      <c r="F10" s="240"/>
      <c r="G10" s="65">
        <f>G8</f>
        <v>0</v>
      </c>
      <c r="H10" s="68">
        <f t="shared" ref="H10:J10" si="1">H8</f>
        <v>0</v>
      </c>
      <c r="I10" s="149">
        <f>I8</f>
        <v>0</v>
      </c>
      <c r="J10" s="65">
        <f t="shared" si="1"/>
        <v>0</v>
      </c>
      <c r="K10" s="1"/>
      <c r="L10" s="223"/>
      <c r="M10" s="1"/>
    </row>
    <row r="11" spans="1:13" ht="17.45" customHeight="1" thickBot="1" x14ac:dyDescent="0.3">
      <c r="A11" s="1"/>
      <c r="B11" s="236"/>
      <c r="C11" s="30"/>
      <c r="D11" s="92"/>
      <c r="E11" s="92"/>
      <c r="F11" s="92"/>
      <c r="G11" s="93"/>
      <c r="H11" s="241" t="s">
        <v>53</v>
      </c>
      <c r="I11" s="150"/>
      <c r="J11" s="93"/>
      <c r="K11" s="1"/>
      <c r="L11" s="1"/>
      <c r="M11" s="1"/>
    </row>
    <row r="12" spans="1:13" ht="15.75" thickBot="1" x14ac:dyDescent="0.3">
      <c r="A12" s="1"/>
      <c r="B12" s="31" t="s">
        <v>78</v>
      </c>
      <c r="C12" s="171">
        <v>0.35</v>
      </c>
      <c r="D12" s="1"/>
      <c r="E12" s="1"/>
      <c r="F12" s="1"/>
      <c r="G12" s="1"/>
      <c r="H12" s="242"/>
      <c r="I12" s="150"/>
      <c r="J12" s="1"/>
      <c r="K12" s="1"/>
      <c r="L12" s="94"/>
      <c r="M12" s="1"/>
    </row>
    <row r="13" spans="1:13" x14ac:dyDescent="0.25">
      <c r="A13" s="1"/>
      <c r="B13" s="94"/>
      <c r="C13" s="2"/>
      <c r="D13" s="2"/>
      <c r="E13" s="2"/>
      <c r="F13" s="2"/>
      <c r="G13" s="2"/>
      <c r="H13" s="242"/>
      <c r="I13" s="150"/>
      <c r="J13" s="1"/>
      <c r="K13" s="1"/>
      <c r="L13" s="1"/>
      <c r="M13" s="1"/>
    </row>
    <row r="14" spans="1:13" ht="14.45" customHeight="1" thickBot="1" x14ac:dyDescent="0.3">
      <c r="A14" s="1"/>
      <c r="B14" s="1"/>
      <c r="C14" s="2"/>
      <c r="D14" s="2"/>
      <c r="E14" s="2"/>
      <c r="F14" s="2"/>
      <c r="G14" s="2"/>
      <c r="H14" s="243"/>
      <c r="I14" s="150"/>
      <c r="J14" s="1"/>
      <c r="K14" s="1"/>
      <c r="L14" s="1"/>
      <c r="M14" s="1"/>
    </row>
    <row r="15" spans="1:13" x14ac:dyDescent="0.25">
      <c r="A15" s="9"/>
      <c r="B15" s="224" t="s">
        <v>65</v>
      </c>
      <c r="C15" s="224"/>
      <c r="D15" s="224"/>
      <c r="E15" s="224"/>
      <c r="F15" s="224"/>
      <c r="G15" s="224"/>
      <c r="H15" s="224"/>
      <c r="I15" s="141"/>
      <c r="J15" s="142"/>
      <c r="K15" s="9"/>
      <c r="L15" s="9"/>
      <c r="M15" s="1"/>
    </row>
    <row r="16" spans="1:13" x14ac:dyDescent="0.25">
      <c r="A16" s="9"/>
      <c r="B16" s="224"/>
      <c r="C16" s="224"/>
      <c r="D16" s="224"/>
      <c r="E16" s="224"/>
      <c r="F16" s="224"/>
      <c r="G16" s="224"/>
      <c r="H16" s="224"/>
      <c r="I16" s="141"/>
      <c r="J16" s="142"/>
      <c r="K16" s="9"/>
      <c r="L16" s="9"/>
      <c r="M16" s="1"/>
    </row>
    <row r="17" spans="1:13" x14ac:dyDescent="0.25">
      <c r="A17" s="9"/>
      <c r="B17" s="224"/>
      <c r="C17" s="224"/>
      <c r="D17" s="224"/>
      <c r="E17" s="224"/>
      <c r="F17" s="224"/>
      <c r="G17" s="224"/>
      <c r="H17" s="224"/>
      <c r="I17" s="141"/>
      <c r="J17" s="142"/>
      <c r="K17" s="9"/>
      <c r="L17" s="9"/>
      <c r="M17" s="1"/>
    </row>
    <row r="18" spans="1:13" x14ac:dyDescent="0.25">
      <c r="A18" s="9"/>
      <c r="B18" s="224"/>
      <c r="C18" s="224"/>
      <c r="D18" s="224"/>
      <c r="E18" s="224"/>
      <c r="F18" s="224"/>
      <c r="G18" s="224"/>
      <c r="H18" s="224"/>
      <c r="I18" s="141"/>
      <c r="J18" s="142"/>
      <c r="K18" s="9"/>
      <c r="L18" s="9"/>
      <c r="M18" s="1"/>
    </row>
    <row r="19" spans="1:13" x14ac:dyDescent="0.25">
      <c r="A19" s="9"/>
      <c r="B19" s="224"/>
      <c r="C19" s="224"/>
      <c r="D19" s="224"/>
      <c r="E19" s="224"/>
      <c r="F19" s="224"/>
      <c r="G19" s="224"/>
      <c r="H19" s="224"/>
      <c r="I19" s="141"/>
      <c r="J19" s="142"/>
      <c r="K19" s="9"/>
      <c r="L19" s="9"/>
      <c r="M19" s="1"/>
    </row>
    <row r="20" spans="1:13" x14ac:dyDescent="0.25">
      <c r="A20" s="9"/>
      <c r="B20" s="224"/>
      <c r="C20" s="224"/>
      <c r="D20" s="224"/>
      <c r="E20" s="224"/>
      <c r="F20" s="224"/>
      <c r="G20" s="224"/>
      <c r="H20" s="224"/>
      <c r="I20" s="141"/>
      <c r="J20" s="142"/>
      <c r="K20" s="9"/>
      <c r="L20" s="9"/>
      <c r="M20" s="1"/>
    </row>
    <row r="21" spans="1:13" x14ac:dyDescent="0.25">
      <c r="A21" s="9"/>
      <c r="B21" s="224"/>
      <c r="C21" s="224"/>
      <c r="D21" s="224"/>
      <c r="E21" s="224"/>
      <c r="F21" s="224"/>
      <c r="G21" s="224"/>
      <c r="H21" s="224"/>
      <c r="I21" s="141"/>
      <c r="J21" s="142"/>
      <c r="K21" s="9"/>
      <c r="L21" s="9"/>
      <c r="M21" s="1"/>
    </row>
    <row r="22" spans="1:13" x14ac:dyDescent="0.25">
      <c r="A22" s="1"/>
      <c r="B22" s="224"/>
      <c r="C22" s="224"/>
      <c r="D22" s="224"/>
      <c r="E22" s="224"/>
      <c r="F22" s="224"/>
      <c r="G22" s="224"/>
      <c r="H22" s="224"/>
      <c r="I22" s="2"/>
      <c r="J22" s="1"/>
      <c r="K22" s="1"/>
      <c r="L22" s="1"/>
      <c r="M22" s="1"/>
    </row>
  </sheetData>
  <sheetProtection algorithmName="SHA-512" hashValue="5Fabug96UnVToTiWkcL6HmOYnPwYdraaOBlt9X0lDhLaRqCIMXWEzuTUJr2KY5l1bjo37feenHrr3vFjS79ODA==" saltValue="14qtqJSogfntAcyXw5q2JQ==" spinCount="100000" sheet="1" formatCells="0" formatColumns="0" formatRows="0" insertColumns="0" insertRows="0" insertHyperlinks="0" deleteColumns="0" deleteRows="0" sort="0" autoFilter="0" pivotTables="0"/>
  <mergeCells count="9">
    <mergeCell ref="L5:L10"/>
    <mergeCell ref="B15:H22"/>
    <mergeCell ref="B2:D3"/>
    <mergeCell ref="E2:H2"/>
    <mergeCell ref="E3:H3"/>
    <mergeCell ref="B8:B11"/>
    <mergeCell ref="D8:E8"/>
    <mergeCell ref="D10:F10"/>
    <mergeCell ref="H11:H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
  <sheetViews>
    <sheetView showGridLines="0" workbookViewId="0">
      <selection activeCell="J12" sqref="J12"/>
    </sheetView>
  </sheetViews>
  <sheetFormatPr defaultRowHeight="15" x14ac:dyDescent="0.25"/>
  <cols>
    <col min="1" max="1" width="5.85546875" customWidth="1"/>
    <col min="2" max="2" width="48.7109375" customWidth="1"/>
    <col min="3" max="9" width="13.28515625" customWidth="1"/>
    <col min="10" max="10" width="12.85546875" customWidth="1"/>
    <col min="11" max="11" width="4.5703125" customWidth="1"/>
    <col min="12" max="12" width="47.42578125" customWidth="1"/>
  </cols>
  <sheetData>
    <row r="1" spans="1:13" ht="15.75" thickBot="1" x14ac:dyDescent="0.3">
      <c r="A1" s="1"/>
      <c r="B1" s="1"/>
      <c r="C1" s="2"/>
      <c r="D1" s="2"/>
      <c r="E1" s="2"/>
      <c r="F1" s="2"/>
      <c r="G1" s="2"/>
      <c r="H1" s="2"/>
      <c r="I1" s="2"/>
      <c r="J1" s="1"/>
      <c r="K1" s="1"/>
      <c r="L1" s="1"/>
      <c r="M1" s="1"/>
    </row>
    <row r="2" spans="1:13" ht="23.1" customHeight="1" thickBot="1" x14ac:dyDescent="0.4">
      <c r="A2" s="1"/>
      <c r="B2" s="225" t="s">
        <v>70</v>
      </c>
      <c r="C2" s="226"/>
      <c r="D2" s="227"/>
      <c r="E2" s="231" t="s">
        <v>0</v>
      </c>
      <c r="F2" s="232"/>
      <c r="G2" s="232"/>
      <c r="H2" s="233"/>
      <c r="I2" s="3">
        <v>0</v>
      </c>
      <c r="J2" s="1"/>
      <c r="K2" s="1"/>
      <c r="L2" s="1"/>
      <c r="M2" s="1"/>
    </row>
    <row r="3" spans="1:13" ht="23.1" customHeight="1" thickBot="1" x14ac:dyDescent="0.4">
      <c r="A3" s="1"/>
      <c r="B3" s="228"/>
      <c r="C3" s="229"/>
      <c r="D3" s="230"/>
      <c r="E3" s="231" t="s">
        <v>1</v>
      </c>
      <c r="F3" s="232"/>
      <c r="G3" s="232"/>
      <c r="H3" s="233"/>
      <c r="I3" s="4">
        <v>0</v>
      </c>
      <c r="J3" s="1"/>
      <c r="K3" s="1"/>
      <c r="L3" s="1"/>
      <c r="M3" s="1"/>
    </row>
    <row r="4" spans="1:13" ht="15" customHeight="1" thickBot="1" x14ac:dyDescent="0.3">
      <c r="A4" s="1"/>
      <c r="B4" s="5"/>
      <c r="C4" s="2"/>
      <c r="D4" s="2"/>
      <c r="E4" s="2"/>
      <c r="F4" s="6"/>
      <c r="G4" s="2"/>
      <c r="H4" s="2"/>
      <c r="I4" s="2"/>
      <c r="J4" s="1"/>
      <c r="K4" s="1"/>
      <c r="M4" s="1"/>
    </row>
    <row r="5" spans="1:13" ht="49.7" customHeight="1" thickBot="1" x14ac:dyDescent="0.3">
      <c r="A5" s="1"/>
      <c r="B5" s="77" t="s">
        <v>71</v>
      </c>
      <c r="C5" s="8" t="s">
        <v>3</v>
      </c>
      <c r="D5" s="8" t="s">
        <v>4</v>
      </c>
      <c r="E5" s="60" t="s">
        <v>5</v>
      </c>
      <c r="F5" s="8" t="s">
        <v>6</v>
      </c>
      <c r="G5" s="8" t="s">
        <v>7</v>
      </c>
      <c r="H5" s="67" t="s">
        <v>8</v>
      </c>
      <c r="I5" s="58" t="s">
        <v>57</v>
      </c>
      <c r="J5" s="58" t="s">
        <v>9</v>
      </c>
      <c r="K5" s="1"/>
      <c r="L5" s="244" t="s">
        <v>75</v>
      </c>
      <c r="M5" s="1"/>
    </row>
    <row r="6" spans="1:13" ht="15" customHeight="1" x14ac:dyDescent="0.25">
      <c r="A6" s="1"/>
      <c r="B6" s="78" t="s">
        <v>72</v>
      </c>
      <c r="C6" s="79">
        <v>0.1</v>
      </c>
      <c r="D6" s="80">
        <v>0.5</v>
      </c>
      <c r="E6" s="81">
        <f>I2</f>
        <v>0</v>
      </c>
      <c r="F6" s="82">
        <v>0.9</v>
      </c>
      <c r="G6" s="72">
        <f>IF(I2&gt;0,F6*C12,0)</f>
        <v>0</v>
      </c>
      <c r="H6" s="83">
        <f>IFERROR(G6/E6,0)</f>
        <v>0</v>
      </c>
      <c r="I6" s="133">
        <f>J6/12</f>
        <v>0</v>
      </c>
      <c r="J6" s="84">
        <f>G6*52</f>
        <v>0</v>
      </c>
      <c r="K6" s="1"/>
      <c r="L6" s="245"/>
      <c r="M6" s="1"/>
    </row>
    <row r="7" spans="1:13" ht="16.350000000000001" customHeight="1" thickBot="1" x14ac:dyDescent="0.3">
      <c r="A7" s="1"/>
      <c r="B7" s="85" t="s">
        <v>73</v>
      </c>
      <c r="C7" s="86">
        <v>0.1</v>
      </c>
      <c r="D7" s="124">
        <f>I3</f>
        <v>0</v>
      </c>
      <c r="E7" s="125">
        <f>I2</f>
        <v>0</v>
      </c>
      <c r="F7" s="87">
        <f>C7*D7*E7</f>
        <v>0</v>
      </c>
      <c r="G7" s="83">
        <f>F7*C12</f>
        <v>0</v>
      </c>
      <c r="H7" s="83">
        <f>IFERROR(G7/E7,0)</f>
        <v>0</v>
      </c>
      <c r="I7" s="134">
        <f>J7/12</f>
        <v>0</v>
      </c>
      <c r="J7" s="88">
        <f t="shared" ref="J7" si="0">G7*52</f>
        <v>0</v>
      </c>
      <c r="K7" s="1"/>
      <c r="L7" s="245"/>
      <c r="M7" s="1"/>
    </row>
    <row r="8" spans="1:13" ht="16.5" thickBot="1" x14ac:dyDescent="0.3">
      <c r="A8" s="1"/>
      <c r="B8" s="234" t="s">
        <v>74</v>
      </c>
      <c r="C8" s="2"/>
      <c r="D8" s="237" t="s">
        <v>25</v>
      </c>
      <c r="E8" s="238"/>
      <c r="F8" s="89">
        <f>SUM(F6:F7)</f>
        <v>0.9</v>
      </c>
      <c r="G8" s="129">
        <f>SUM(G6:G7)</f>
        <v>0</v>
      </c>
      <c r="H8" s="129">
        <f>SUM(H6:H7)</f>
        <v>0</v>
      </c>
      <c r="I8" s="135">
        <f>J8/12</f>
        <v>0</v>
      </c>
      <c r="J8" s="130">
        <f>SUM(J6:J7)</f>
        <v>0</v>
      </c>
      <c r="K8" s="1"/>
      <c r="L8" s="246"/>
      <c r="M8" s="1"/>
    </row>
    <row r="9" spans="1:13" ht="16.350000000000001" customHeight="1" thickBot="1" x14ac:dyDescent="0.3">
      <c r="A9" s="1"/>
      <c r="B9" s="235"/>
      <c r="C9" s="2"/>
      <c r="D9" s="2"/>
      <c r="E9" s="2"/>
      <c r="F9" s="2"/>
      <c r="G9" s="90"/>
      <c r="H9" s="90"/>
      <c r="I9" s="90"/>
      <c r="J9" s="91"/>
      <c r="K9" s="1"/>
      <c r="L9" s="148"/>
      <c r="M9" s="1"/>
    </row>
    <row r="10" spans="1:13" ht="16.350000000000001" customHeight="1" thickBot="1" x14ac:dyDescent="0.3">
      <c r="A10" s="1"/>
      <c r="B10" s="235"/>
      <c r="C10" s="30"/>
      <c r="D10" s="239" t="s">
        <v>45</v>
      </c>
      <c r="E10" s="240"/>
      <c r="F10" s="240"/>
      <c r="G10" s="65">
        <f>G8</f>
        <v>0</v>
      </c>
      <c r="H10" s="68">
        <f t="shared" ref="H10:J10" si="1">H8</f>
        <v>0</v>
      </c>
      <c r="I10" s="149">
        <f>I8</f>
        <v>0</v>
      </c>
      <c r="J10" s="65">
        <f t="shared" si="1"/>
        <v>0</v>
      </c>
      <c r="K10" s="1"/>
      <c r="L10" s="148"/>
      <c r="M10" s="1"/>
    </row>
    <row r="11" spans="1:13" ht="17.45" customHeight="1" thickBot="1" x14ac:dyDescent="0.3">
      <c r="A11" s="1"/>
      <c r="B11" s="236"/>
      <c r="C11" s="30"/>
      <c r="D11" s="92"/>
      <c r="E11" s="92"/>
      <c r="F11" s="92"/>
      <c r="G11" s="93"/>
      <c r="H11" s="241" t="s">
        <v>53</v>
      </c>
      <c r="I11" s="150"/>
      <c r="J11" s="93"/>
      <c r="K11" s="1"/>
      <c r="L11" s="1"/>
      <c r="M11" s="1"/>
    </row>
    <row r="12" spans="1:13" ht="15.75" thickBot="1" x14ac:dyDescent="0.3">
      <c r="A12" s="1"/>
      <c r="B12" s="31" t="s">
        <v>78</v>
      </c>
      <c r="C12" s="171">
        <v>0.35</v>
      </c>
      <c r="D12" s="1"/>
      <c r="E12" s="1"/>
      <c r="F12" s="1"/>
      <c r="G12" s="1"/>
      <c r="H12" s="242"/>
      <c r="I12" s="150"/>
      <c r="J12" s="1"/>
      <c r="K12" s="1"/>
      <c r="L12" s="94"/>
      <c r="M12" s="1"/>
    </row>
    <row r="13" spans="1:13" x14ac:dyDescent="0.25">
      <c r="A13" s="1"/>
      <c r="B13" s="94"/>
      <c r="C13" s="2"/>
      <c r="D13" s="2"/>
      <c r="E13" s="2"/>
      <c r="F13" s="2"/>
      <c r="G13" s="2"/>
      <c r="H13" s="242"/>
      <c r="I13" s="150"/>
      <c r="J13" s="1"/>
      <c r="K13" s="1"/>
      <c r="L13" s="1"/>
      <c r="M13" s="1"/>
    </row>
    <row r="14" spans="1:13" ht="14.45" customHeight="1" thickBot="1" x14ac:dyDescent="0.3">
      <c r="A14" s="1"/>
      <c r="B14" s="1"/>
      <c r="C14" s="2"/>
      <c r="D14" s="2"/>
      <c r="E14" s="2"/>
      <c r="F14" s="2"/>
      <c r="G14" s="2"/>
      <c r="H14" s="243"/>
      <c r="I14" s="150"/>
      <c r="J14" s="1"/>
      <c r="K14" s="1"/>
      <c r="L14" s="1"/>
      <c r="M14" s="1"/>
    </row>
    <row r="15" spans="1:13" x14ac:dyDescent="0.25">
      <c r="A15" s="9"/>
      <c r="B15" s="224" t="s">
        <v>65</v>
      </c>
      <c r="C15" s="224"/>
      <c r="D15" s="224"/>
      <c r="E15" s="224"/>
      <c r="F15" s="224"/>
      <c r="G15" s="224"/>
      <c r="H15" s="224"/>
      <c r="I15" s="151"/>
      <c r="J15" s="142"/>
      <c r="K15" s="9"/>
      <c r="L15" s="9"/>
      <c r="M15" s="1"/>
    </row>
    <row r="16" spans="1:13" x14ac:dyDescent="0.25">
      <c r="A16" s="9"/>
      <c r="B16" s="224"/>
      <c r="C16" s="224"/>
      <c r="D16" s="224"/>
      <c r="E16" s="224"/>
      <c r="F16" s="224"/>
      <c r="G16" s="224"/>
      <c r="H16" s="224"/>
      <c r="I16" s="151"/>
      <c r="J16" s="142"/>
      <c r="K16" s="9"/>
      <c r="L16" s="9"/>
      <c r="M16" s="1"/>
    </row>
    <row r="17" spans="1:13" x14ac:dyDescent="0.25">
      <c r="A17" s="9"/>
      <c r="B17" s="224"/>
      <c r="C17" s="224"/>
      <c r="D17" s="224"/>
      <c r="E17" s="224"/>
      <c r="F17" s="224"/>
      <c r="G17" s="224"/>
      <c r="H17" s="224"/>
      <c r="I17" s="151"/>
      <c r="J17" s="142"/>
      <c r="K17" s="9"/>
      <c r="L17" s="9"/>
      <c r="M17" s="1"/>
    </row>
    <row r="18" spans="1:13" x14ac:dyDescent="0.25">
      <c r="A18" s="9"/>
      <c r="B18" s="224"/>
      <c r="C18" s="224"/>
      <c r="D18" s="224"/>
      <c r="E18" s="224"/>
      <c r="F18" s="224"/>
      <c r="G18" s="224"/>
      <c r="H18" s="224"/>
      <c r="I18" s="151"/>
      <c r="J18" s="142"/>
      <c r="K18" s="9"/>
      <c r="L18" s="9"/>
      <c r="M18" s="1"/>
    </row>
    <row r="19" spans="1:13" x14ac:dyDescent="0.25">
      <c r="A19" s="9"/>
      <c r="B19" s="224"/>
      <c r="C19" s="224"/>
      <c r="D19" s="224"/>
      <c r="E19" s="224"/>
      <c r="F19" s="224"/>
      <c r="G19" s="224"/>
      <c r="H19" s="224"/>
      <c r="I19" s="151"/>
      <c r="J19" s="142"/>
      <c r="K19" s="9"/>
      <c r="L19" s="9"/>
      <c r="M19" s="1"/>
    </row>
    <row r="20" spans="1:13" x14ac:dyDescent="0.25">
      <c r="A20" s="9"/>
      <c r="B20" s="224"/>
      <c r="C20" s="224"/>
      <c r="D20" s="224"/>
      <c r="E20" s="224"/>
      <c r="F20" s="224"/>
      <c r="G20" s="224"/>
      <c r="H20" s="224"/>
      <c r="I20" s="151"/>
      <c r="J20" s="142"/>
      <c r="K20" s="9"/>
      <c r="L20" s="9"/>
      <c r="M20" s="1"/>
    </row>
    <row r="21" spans="1:13" x14ac:dyDescent="0.25">
      <c r="A21" s="9"/>
      <c r="B21" s="224"/>
      <c r="C21" s="224"/>
      <c r="D21" s="224"/>
      <c r="E21" s="224"/>
      <c r="F21" s="224"/>
      <c r="G21" s="224"/>
      <c r="H21" s="224"/>
      <c r="I21" s="151"/>
      <c r="J21" s="142"/>
      <c r="K21" s="9"/>
      <c r="L21" s="9"/>
      <c r="M21" s="1"/>
    </row>
    <row r="22" spans="1:13" x14ac:dyDescent="0.25">
      <c r="A22" s="1"/>
      <c r="B22" s="224"/>
      <c r="C22" s="224"/>
      <c r="D22" s="224"/>
      <c r="E22" s="224"/>
      <c r="F22" s="224"/>
      <c r="G22" s="224"/>
      <c r="H22" s="224"/>
      <c r="I22" s="2"/>
      <c r="J22" s="1"/>
      <c r="K22" s="1"/>
      <c r="L22" s="1"/>
      <c r="M22" s="1"/>
    </row>
  </sheetData>
  <sheetProtection algorithmName="SHA-512" hashValue="hVV65rqA4Q3gbk+vPAy+L8e6Crg7OX3ij7dcr0W9mUxnkwXygxrstmgrwP61nTWaqOFovQHADS0fqLppN/n0XQ==" saltValue="ytcT1RIgAjwAlJRfvbaFxg==" spinCount="100000" sheet="1" formatCells="0" formatColumns="0" formatRows="0" insertColumns="0" insertRows="0" insertHyperlinks="0" deleteColumns="0" deleteRows="0" sort="0" autoFilter="0" pivotTables="0"/>
  <mergeCells count="9">
    <mergeCell ref="L5:L8"/>
    <mergeCell ref="B15:H22"/>
    <mergeCell ref="B2:D3"/>
    <mergeCell ref="E2:H2"/>
    <mergeCell ref="E3:H3"/>
    <mergeCell ref="B8:B11"/>
    <mergeCell ref="D8:E8"/>
    <mergeCell ref="D10:F10"/>
    <mergeCell ref="H11:H14"/>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2"/>
  <sheetViews>
    <sheetView showGridLines="0" zoomScaleNormal="100" workbookViewId="0">
      <selection activeCell="G25" sqref="G25"/>
    </sheetView>
  </sheetViews>
  <sheetFormatPr defaultRowHeight="15" x14ac:dyDescent="0.25"/>
  <cols>
    <col min="1" max="1" width="5.85546875" customWidth="1"/>
    <col min="2" max="2" width="47.140625" customWidth="1"/>
    <col min="3" max="10" width="12.85546875" customWidth="1"/>
    <col min="11" max="11" width="4.5703125" customWidth="1"/>
    <col min="12" max="12" width="47.42578125" customWidth="1"/>
  </cols>
  <sheetData>
    <row r="1" spans="1:13" ht="15.75" thickBot="1" x14ac:dyDescent="0.3">
      <c r="A1" s="1"/>
      <c r="B1" s="1"/>
      <c r="C1" s="2"/>
      <c r="D1" s="2"/>
      <c r="E1" s="2"/>
      <c r="F1" s="2"/>
      <c r="G1" s="2"/>
      <c r="H1" s="2"/>
      <c r="I1" s="2"/>
      <c r="J1" s="1"/>
      <c r="K1" s="1"/>
      <c r="L1" s="1"/>
      <c r="M1" s="1"/>
    </row>
    <row r="2" spans="1:13" ht="23.1" customHeight="1" thickBot="1" x14ac:dyDescent="0.4">
      <c r="A2" s="1"/>
      <c r="B2" s="248" t="s">
        <v>76</v>
      </c>
      <c r="C2" s="226"/>
      <c r="D2" s="227"/>
      <c r="E2" s="231" t="s">
        <v>16</v>
      </c>
      <c r="F2" s="232"/>
      <c r="G2" s="232"/>
      <c r="H2" s="233"/>
      <c r="I2" s="138">
        <v>7</v>
      </c>
      <c r="J2" s="1"/>
      <c r="K2" s="1"/>
      <c r="L2" s="1"/>
      <c r="M2" s="1"/>
    </row>
    <row r="3" spans="1:13" ht="23.1" customHeight="1" thickBot="1" x14ac:dyDescent="0.4">
      <c r="A3" s="1"/>
      <c r="B3" s="228"/>
      <c r="C3" s="229"/>
      <c r="D3" s="230"/>
      <c r="E3" s="231" t="s">
        <v>17</v>
      </c>
      <c r="F3" s="232"/>
      <c r="G3" s="232"/>
      <c r="H3" s="233"/>
      <c r="I3" s="140">
        <v>2.2999999999999998</v>
      </c>
      <c r="J3" s="1"/>
      <c r="K3" s="1"/>
      <c r="L3" s="1"/>
      <c r="M3" s="1"/>
    </row>
    <row r="4" spans="1:13" ht="15" customHeight="1" thickBot="1" x14ac:dyDescent="0.3">
      <c r="A4" s="1"/>
      <c r="B4" s="97"/>
      <c r="C4" s="2"/>
      <c r="D4" s="2"/>
      <c r="E4" s="2"/>
      <c r="F4" s="2"/>
      <c r="G4" s="2"/>
      <c r="H4" s="2"/>
      <c r="I4" s="2"/>
      <c r="J4" s="1"/>
      <c r="K4" s="1"/>
      <c r="M4" s="1"/>
    </row>
    <row r="5" spans="1:13" ht="49.7" customHeight="1" thickBot="1" x14ac:dyDescent="0.3">
      <c r="A5" s="1"/>
      <c r="B5" s="77" t="s">
        <v>68</v>
      </c>
      <c r="C5" s="8" t="s">
        <v>3</v>
      </c>
      <c r="D5" s="8" t="s">
        <v>4</v>
      </c>
      <c r="E5" s="60" t="s">
        <v>5</v>
      </c>
      <c r="F5" s="8" t="s">
        <v>6</v>
      </c>
      <c r="G5" s="8" t="s">
        <v>7</v>
      </c>
      <c r="H5" s="67" t="s">
        <v>55</v>
      </c>
      <c r="I5" s="58" t="s">
        <v>58</v>
      </c>
      <c r="J5" s="58" t="s">
        <v>9</v>
      </c>
      <c r="K5" s="1"/>
      <c r="L5" s="244" t="s">
        <v>64</v>
      </c>
      <c r="M5" s="1"/>
    </row>
    <row r="6" spans="1:13" ht="15" customHeight="1" thickBot="1" x14ac:dyDescent="0.3">
      <c r="A6" s="1"/>
      <c r="B6" s="98" t="s">
        <v>39</v>
      </c>
      <c r="C6" s="99">
        <v>0.03</v>
      </c>
      <c r="D6" s="100">
        <v>24</v>
      </c>
      <c r="E6" s="101">
        <v>7</v>
      </c>
      <c r="F6" s="102">
        <v>5.04</v>
      </c>
      <c r="G6" s="75">
        <v>1.7639999999999998</v>
      </c>
      <c r="H6" s="75">
        <v>0.25199999999999995</v>
      </c>
      <c r="I6" s="136">
        <v>7.6439999999999992</v>
      </c>
      <c r="J6" s="54">
        <v>91.727999999999994</v>
      </c>
      <c r="K6" s="1"/>
      <c r="L6" s="245"/>
      <c r="M6" s="1"/>
    </row>
    <row r="7" spans="1:13" ht="16.350000000000001" customHeight="1" thickBot="1" x14ac:dyDescent="0.3">
      <c r="A7" s="1"/>
      <c r="B7" s="249" t="s">
        <v>74</v>
      </c>
      <c r="C7" s="2"/>
      <c r="D7" s="251" t="s">
        <v>20</v>
      </c>
      <c r="E7" s="252"/>
      <c r="F7" s="143">
        <v>5.04</v>
      </c>
      <c r="G7" s="144">
        <v>1.7639999999999998</v>
      </c>
      <c r="H7" s="144">
        <v>0.25199999999999995</v>
      </c>
      <c r="I7" s="144">
        <v>7.6439999999999992</v>
      </c>
      <c r="J7" s="145">
        <v>91.727999999999994</v>
      </c>
      <c r="K7" s="1"/>
      <c r="L7" s="245"/>
      <c r="M7" s="1"/>
    </row>
    <row r="8" spans="1:13" ht="15.75" thickBot="1" x14ac:dyDescent="0.3">
      <c r="A8" s="1"/>
      <c r="B8" s="250"/>
      <c r="C8" s="2"/>
      <c r="D8" s="2"/>
      <c r="E8" s="2"/>
      <c r="F8" s="2"/>
      <c r="G8" s="90"/>
      <c r="H8" s="90"/>
      <c r="I8" s="90"/>
      <c r="J8" s="91"/>
      <c r="K8" s="1"/>
      <c r="L8" s="246"/>
      <c r="M8" s="1"/>
    </row>
    <row r="9" spans="1:13" ht="16.350000000000001" customHeight="1" thickBot="1" x14ac:dyDescent="0.3">
      <c r="A9" s="1"/>
      <c r="B9" s="250"/>
      <c r="C9" s="30"/>
      <c r="D9" s="239" t="s">
        <v>46</v>
      </c>
      <c r="E9" s="240"/>
      <c r="F9" s="240"/>
      <c r="G9" s="65">
        <v>1.7639999999999998</v>
      </c>
      <c r="H9" s="68">
        <v>0.25199999999999995</v>
      </c>
      <c r="I9" s="65">
        <v>7.6439999999999992</v>
      </c>
      <c r="J9" s="65">
        <v>91.727999999999994</v>
      </c>
      <c r="K9" s="1"/>
      <c r="L9" s="94"/>
      <c r="M9" s="1"/>
    </row>
    <row r="10" spans="1:13" ht="16.350000000000001" customHeight="1" thickBot="1" x14ac:dyDescent="0.3">
      <c r="A10" s="1"/>
      <c r="B10" s="250"/>
      <c r="C10" s="30"/>
      <c r="D10" s="92"/>
      <c r="E10" s="92"/>
      <c r="F10" s="92"/>
      <c r="G10" s="93"/>
      <c r="H10" s="241" t="s">
        <v>56</v>
      </c>
      <c r="I10" s="150"/>
      <c r="J10" s="93"/>
      <c r="K10" s="1"/>
      <c r="L10" s="94"/>
      <c r="M10" s="1"/>
    </row>
    <row r="11" spans="1:13" ht="17.45" customHeight="1" thickBot="1" x14ac:dyDescent="0.3">
      <c r="A11" s="1"/>
      <c r="B11" s="31" t="s">
        <v>77</v>
      </c>
      <c r="C11" s="171">
        <v>0.35</v>
      </c>
      <c r="D11" s="1"/>
      <c r="E11" s="1"/>
      <c r="F11" s="1"/>
      <c r="G11" s="1"/>
      <c r="H11" s="242"/>
      <c r="I11" s="150"/>
      <c r="J11" s="1"/>
      <c r="K11" s="1"/>
      <c r="L11" s="94"/>
      <c r="M11" s="1"/>
    </row>
    <row r="12" spans="1:13" x14ac:dyDescent="0.25">
      <c r="A12" s="1"/>
      <c r="B12" s="94"/>
      <c r="C12" s="2"/>
      <c r="D12" s="2"/>
      <c r="E12" s="2"/>
      <c r="F12" s="2"/>
      <c r="G12" s="2"/>
      <c r="H12" s="242"/>
      <c r="I12" s="150"/>
      <c r="J12" s="1"/>
      <c r="K12" s="1"/>
      <c r="L12" s="1"/>
      <c r="M12" s="1"/>
    </row>
    <row r="13" spans="1:13" ht="15.75" thickBot="1" x14ac:dyDescent="0.3">
      <c r="A13" s="1"/>
      <c r="B13" s="1"/>
      <c r="C13" s="2"/>
      <c r="D13" s="2"/>
      <c r="E13" s="2"/>
      <c r="F13" s="2"/>
      <c r="G13" s="2"/>
      <c r="H13" s="243"/>
      <c r="I13" s="150"/>
      <c r="J13" s="1"/>
      <c r="K13" s="1"/>
      <c r="L13" s="1"/>
      <c r="M13" s="1"/>
    </row>
    <row r="14" spans="1:13" ht="14.45" customHeight="1" x14ac:dyDescent="0.25">
      <c r="A14" s="1"/>
      <c r="B14" s="247" t="s">
        <v>65</v>
      </c>
      <c r="C14" s="247"/>
      <c r="D14" s="247"/>
      <c r="E14" s="247"/>
      <c r="F14" s="247"/>
      <c r="G14" s="247"/>
      <c r="H14" s="247"/>
      <c r="I14" s="247"/>
      <c r="J14" s="34"/>
      <c r="K14" s="1"/>
      <c r="L14" s="1"/>
      <c r="M14" s="1"/>
    </row>
    <row r="15" spans="1:13" x14ac:dyDescent="0.25">
      <c r="A15" s="1"/>
      <c r="B15" s="247"/>
      <c r="C15" s="247"/>
      <c r="D15" s="247"/>
      <c r="E15" s="247"/>
      <c r="F15" s="247"/>
      <c r="G15" s="247"/>
      <c r="H15" s="247"/>
      <c r="I15" s="247"/>
      <c r="J15" s="34"/>
      <c r="K15" s="1"/>
      <c r="L15" s="1"/>
      <c r="M15" s="1"/>
    </row>
    <row r="16" spans="1:13" x14ac:dyDescent="0.25">
      <c r="A16" s="1"/>
      <c r="B16" s="247"/>
      <c r="C16" s="247"/>
      <c r="D16" s="247"/>
      <c r="E16" s="247"/>
      <c r="F16" s="247"/>
      <c r="G16" s="247"/>
      <c r="H16" s="247"/>
      <c r="I16" s="247"/>
      <c r="J16" s="34"/>
      <c r="K16" s="1"/>
      <c r="L16" s="1"/>
      <c r="M16" s="1"/>
    </row>
    <row r="17" spans="1:13" x14ac:dyDescent="0.25">
      <c r="A17" s="1"/>
      <c r="B17" s="247"/>
      <c r="C17" s="247"/>
      <c r="D17" s="247"/>
      <c r="E17" s="247"/>
      <c r="F17" s="247"/>
      <c r="G17" s="247"/>
      <c r="H17" s="247"/>
      <c r="I17" s="247"/>
      <c r="J17" s="34"/>
      <c r="K17" s="1"/>
      <c r="L17" s="1"/>
      <c r="M17" s="1"/>
    </row>
    <row r="18" spans="1:13" x14ac:dyDescent="0.25">
      <c r="A18" s="1"/>
      <c r="B18" s="247"/>
      <c r="C18" s="247"/>
      <c r="D18" s="247"/>
      <c r="E18" s="247"/>
      <c r="F18" s="247"/>
      <c r="G18" s="247"/>
      <c r="H18" s="247"/>
      <c r="I18" s="247"/>
      <c r="J18" s="34"/>
      <c r="K18" s="1"/>
      <c r="L18" s="1"/>
      <c r="M18" s="1"/>
    </row>
    <row r="19" spans="1:13" x14ac:dyDescent="0.25">
      <c r="A19" s="1"/>
      <c r="B19" s="247"/>
      <c r="C19" s="247"/>
      <c r="D19" s="247"/>
      <c r="E19" s="247"/>
      <c r="F19" s="247"/>
      <c r="G19" s="247"/>
      <c r="H19" s="247"/>
      <c r="I19" s="247"/>
      <c r="J19" s="34"/>
      <c r="K19" s="1"/>
      <c r="L19" s="1"/>
      <c r="M19" s="1"/>
    </row>
    <row r="20" spans="1:13" x14ac:dyDescent="0.25">
      <c r="A20" s="1"/>
      <c r="B20" s="247"/>
      <c r="C20" s="247"/>
      <c r="D20" s="247"/>
      <c r="E20" s="247"/>
      <c r="F20" s="247"/>
      <c r="G20" s="247"/>
      <c r="H20" s="247"/>
      <c r="I20" s="247"/>
      <c r="J20" s="34"/>
      <c r="K20" s="1"/>
      <c r="L20" s="1"/>
      <c r="M20" s="1"/>
    </row>
    <row r="21" spans="1:13" x14ac:dyDescent="0.25">
      <c r="A21" s="1"/>
      <c r="B21" s="247"/>
      <c r="C21" s="247"/>
      <c r="D21" s="247"/>
      <c r="E21" s="247"/>
      <c r="F21" s="247"/>
      <c r="G21" s="247"/>
      <c r="H21" s="247"/>
      <c r="I21" s="247"/>
      <c r="J21" s="1"/>
      <c r="K21" s="1"/>
      <c r="L21" s="1"/>
      <c r="M21" s="1"/>
    </row>
    <row r="22" spans="1:13" x14ac:dyDescent="0.25">
      <c r="A22" s="1"/>
      <c r="B22" s="1"/>
      <c r="C22" s="2"/>
      <c r="D22" s="2"/>
      <c r="E22" s="2"/>
      <c r="F22" s="2"/>
      <c r="G22" s="2"/>
      <c r="H22" s="2"/>
      <c r="I22" s="2"/>
      <c r="J22" s="1"/>
      <c r="K22" s="1"/>
      <c r="L22" s="1"/>
      <c r="M22" s="1"/>
    </row>
  </sheetData>
  <sheetProtection algorithmName="SHA-512" hashValue="r8EAUlbdI4Sv3GUO37iNw2iMYLmdnZ1wS2enc/mFxdr/DtBoBxOOdVbWSq1tKSpE6Q7//dL7J+IfYRgpE8t4Vg==" saltValue="bYhsWbFEjhtpeSK1ypJ48g==" spinCount="100000" sheet="1" formatCells="0" formatColumns="0" formatRows="0" insertColumns="0" insertRows="0" insertHyperlinks="0" deleteColumns="0" deleteRows="0" sort="0" autoFilter="0" pivotTables="0"/>
  <mergeCells count="9">
    <mergeCell ref="L5:L8"/>
    <mergeCell ref="B14:I21"/>
    <mergeCell ref="B2:D3"/>
    <mergeCell ref="E2:H2"/>
    <mergeCell ref="E3:H3"/>
    <mergeCell ref="B7:B10"/>
    <mergeCell ref="D7:E7"/>
    <mergeCell ref="D9:F9"/>
    <mergeCell ref="H10:H13"/>
  </mergeCells>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40"/>
  <sheetViews>
    <sheetView showGridLines="0" zoomScaleNormal="100" workbookViewId="0">
      <selection activeCell="I6" sqref="I6"/>
    </sheetView>
  </sheetViews>
  <sheetFormatPr defaultColWidth="9.140625" defaultRowHeight="15" x14ac:dyDescent="0.25"/>
  <cols>
    <col min="1" max="1" width="5.42578125" style="1" customWidth="1"/>
    <col min="2" max="2" width="49.5703125" style="1" customWidth="1"/>
    <col min="3" max="9" width="13.140625" style="2" customWidth="1"/>
    <col min="10" max="10" width="13.140625" style="1" customWidth="1"/>
    <col min="11" max="11" width="3.85546875" style="1" customWidth="1"/>
    <col min="12" max="12" width="48.140625" style="1" customWidth="1"/>
    <col min="13" max="16384" width="9.140625" style="1"/>
  </cols>
  <sheetData>
    <row r="1" spans="2:15" ht="15.75" thickBot="1" x14ac:dyDescent="0.3"/>
    <row r="2" spans="2:15" ht="23.1" customHeight="1" thickBot="1" x14ac:dyDescent="0.4">
      <c r="B2" s="274" t="s">
        <v>79</v>
      </c>
      <c r="C2" s="275"/>
      <c r="D2" s="276"/>
      <c r="E2" s="231" t="s">
        <v>0</v>
      </c>
      <c r="F2" s="232"/>
      <c r="G2" s="232"/>
      <c r="H2" s="233"/>
      <c r="I2" s="3">
        <v>0</v>
      </c>
    </row>
    <row r="3" spans="2:15" ht="23.1" customHeight="1" thickBot="1" x14ac:dyDescent="0.4">
      <c r="B3" s="277"/>
      <c r="C3" s="278"/>
      <c r="D3" s="279"/>
      <c r="E3" s="231" t="s">
        <v>1</v>
      </c>
      <c r="F3" s="232"/>
      <c r="G3" s="232"/>
      <c r="H3" s="233"/>
      <c r="I3" s="4">
        <v>0</v>
      </c>
    </row>
    <row r="4" spans="2:15" ht="23.1" customHeight="1" thickBot="1" x14ac:dyDescent="0.4">
      <c r="B4" s="169"/>
      <c r="C4" s="169"/>
      <c r="D4" s="169"/>
      <c r="E4" s="231" t="s">
        <v>86</v>
      </c>
      <c r="F4" s="232"/>
      <c r="G4" s="232"/>
      <c r="H4" s="233"/>
      <c r="I4" s="4">
        <v>0</v>
      </c>
    </row>
    <row r="5" spans="2:15" ht="15" customHeight="1" thickBot="1" x14ac:dyDescent="0.3">
      <c r="B5" s="5"/>
      <c r="F5" s="6"/>
      <c r="L5" s="268" t="s">
        <v>26</v>
      </c>
    </row>
    <row r="6" spans="2:15" ht="48.6" customHeight="1" thickBot="1" x14ac:dyDescent="0.3">
      <c r="B6" s="7" t="s">
        <v>82</v>
      </c>
      <c r="C6" s="139" t="s">
        <v>81</v>
      </c>
      <c r="D6" s="139" t="s">
        <v>15</v>
      </c>
      <c r="E6" s="139" t="s">
        <v>5</v>
      </c>
      <c r="F6" s="139" t="s">
        <v>37</v>
      </c>
      <c r="G6" s="139" t="s">
        <v>7</v>
      </c>
      <c r="H6" s="157" t="s">
        <v>8</v>
      </c>
      <c r="I6" s="139" t="s">
        <v>58</v>
      </c>
      <c r="J6" s="139" t="s">
        <v>9</v>
      </c>
      <c r="L6" s="269"/>
      <c r="M6" s="9"/>
      <c r="N6" s="10"/>
      <c r="O6" s="9"/>
    </row>
    <row r="7" spans="2:15" s="69" customFormat="1" ht="16.149999999999999" customHeight="1" x14ac:dyDescent="0.25">
      <c r="B7" s="154" t="s">
        <v>83</v>
      </c>
      <c r="C7" s="182">
        <v>16.8</v>
      </c>
      <c r="D7" s="183">
        <v>0</v>
      </c>
      <c r="E7" s="183">
        <v>0</v>
      </c>
      <c r="F7" s="184">
        <v>16.8</v>
      </c>
      <c r="G7" s="185">
        <f>IF(I2&gt;0,F7*C15,0)</f>
        <v>0</v>
      </c>
      <c r="H7" s="185">
        <f>IFERROR(G7/I2,0)</f>
        <v>0</v>
      </c>
      <c r="I7" s="185">
        <f>J7/12</f>
        <v>0</v>
      </c>
      <c r="J7" s="186">
        <f>IF(I2&gt;0,G7*52,0)</f>
        <v>0</v>
      </c>
      <c r="L7" s="269"/>
      <c r="M7" s="114"/>
      <c r="N7" s="153"/>
      <c r="O7" s="114"/>
    </row>
    <row r="8" spans="2:15" s="69" customFormat="1" ht="16.149999999999999" customHeight="1" x14ac:dyDescent="0.25">
      <c r="B8" s="163" t="s">
        <v>87</v>
      </c>
      <c r="C8" s="20">
        <v>0.25</v>
      </c>
      <c r="D8" s="187">
        <v>10</v>
      </c>
      <c r="E8" s="187">
        <f>I4</f>
        <v>0</v>
      </c>
      <c r="F8" s="188">
        <f>C8*D8*E8</f>
        <v>0</v>
      </c>
      <c r="G8" s="167">
        <f>IF(I3&gt;0,F8*C15,0)</f>
        <v>0</v>
      </c>
      <c r="H8" s="167">
        <f>IFERROR(G8/I3,0)</f>
        <v>0</v>
      </c>
      <c r="I8" s="167">
        <f t="shared" ref="I8:I10" si="0">J8/12</f>
        <v>0</v>
      </c>
      <c r="J8" s="189">
        <f>IF(I3&gt;0,G8*52,0)</f>
        <v>0</v>
      </c>
      <c r="L8" s="269"/>
      <c r="M8" s="114"/>
      <c r="N8" s="153"/>
      <c r="O8" s="114"/>
    </row>
    <row r="9" spans="2:15" ht="15" customHeight="1" thickBot="1" x14ac:dyDescent="0.3">
      <c r="B9" s="155" t="s">
        <v>85</v>
      </c>
      <c r="C9" s="16">
        <v>0.05</v>
      </c>
      <c r="D9" s="17">
        <v>0</v>
      </c>
      <c r="E9" s="17">
        <f>I2</f>
        <v>0</v>
      </c>
      <c r="F9" s="164">
        <f>C9*E9</f>
        <v>0</v>
      </c>
      <c r="G9" s="19">
        <f>F9*C15</f>
        <v>0</v>
      </c>
      <c r="H9" s="19">
        <f>IFERROR(G9/E9,0)</f>
        <v>0</v>
      </c>
      <c r="I9" s="167">
        <f t="shared" si="0"/>
        <v>0</v>
      </c>
      <c r="J9" s="159">
        <f>G9*52</f>
        <v>0</v>
      </c>
      <c r="L9" s="270"/>
      <c r="M9" s="9"/>
      <c r="N9" s="10"/>
      <c r="O9" s="10"/>
    </row>
    <row r="10" spans="2:15" ht="15" customHeight="1" thickBot="1" x14ac:dyDescent="0.3">
      <c r="B10" s="156" t="s">
        <v>84</v>
      </c>
      <c r="C10" s="86">
        <v>0.1</v>
      </c>
      <c r="D10" s="24">
        <f>I3</f>
        <v>0</v>
      </c>
      <c r="E10" s="24">
        <f>I2</f>
        <v>0</v>
      </c>
      <c r="F10" s="166">
        <f>C10*E10</f>
        <v>0</v>
      </c>
      <c r="G10" s="75">
        <f>F10*C15</f>
        <v>0</v>
      </c>
      <c r="H10" s="75">
        <f>IFERROR(G10/E10,0)</f>
        <v>0</v>
      </c>
      <c r="I10" s="168">
        <f t="shared" si="0"/>
        <v>0</v>
      </c>
      <c r="J10" s="161">
        <f t="shared" ref="J10" si="1">G10*52</f>
        <v>0</v>
      </c>
      <c r="M10" s="9"/>
      <c r="N10" s="10"/>
      <c r="O10" s="10"/>
    </row>
    <row r="11" spans="2:15" ht="16.149999999999999" customHeight="1" thickBot="1" x14ac:dyDescent="0.3">
      <c r="B11" s="234" t="s">
        <v>61</v>
      </c>
      <c r="D11" s="280" t="s">
        <v>18</v>
      </c>
      <c r="E11" s="281"/>
      <c r="F11" s="165">
        <f>SUM(F7:F10)</f>
        <v>16.8</v>
      </c>
      <c r="G11" s="126">
        <f>SUM(G7:G10)</f>
        <v>0</v>
      </c>
      <c r="H11" s="146">
        <f>SUM(H7:H10)</f>
        <v>0</v>
      </c>
      <c r="I11" s="158">
        <f>SUM(I7:I10)</f>
        <v>0</v>
      </c>
      <c r="J11" s="160">
        <f>SUM(J7:J10)</f>
        <v>0</v>
      </c>
      <c r="L11" s="271" t="s">
        <v>93</v>
      </c>
      <c r="N11" s="9"/>
      <c r="O11" s="10"/>
    </row>
    <row r="12" spans="2:15" ht="16.5" customHeight="1" thickBot="1" x14ac:dyDescent="0.3">
      <c r="B12" s="235"/>
      <c r="D12" s="27"/>
      <c r="E12" s="27"/>
      <c r="F12" s="28"/>
      <c r="G12" s="29"/>
      <c r="H12" s="29"/>
      <c r="I12" s="29"/>
      <c r="J12" s="29"/>
      <c r="L12" s="272"/>
    </row>
    <row r="13" spans="2:15" ht="16.350000000000001" customHeight="1" thickBot="1" x14ac:dyDescent="0.3">
      <c r="B13" s="235"/>
      <c r="C13" s="30"/>
      <c r="D13" s="239" t="s">
        <v>47</v>
      </c>
      <c r="E13" s="240"/>
      <c r="F13" s="240"/>
      <c r="G13" s="65">
        <f>G11</f>
        <v>0</v>
      </c>
      <c r="H13" s="68">
        <f>IF(H11 =0, 0, H11)</f>
        <v>0</v>
      </c>
      <c r="I13" s="65">
        <f>I11</f>
        <v>0</v>
      </c>
      <c r="J13" s="65">
        <f t="shared" ref="J13" si="2">J11</f>
        <v>0</v>
      </c>
      <c r="L13" s="272"/>
    </row>
    <row r="14" spans="2:15" ht="19.5" customHeight="1" thickBot="1" x14ac:dyDescent="0.3">
      <c r="B14" s="236"/>
      <c r="E14" s="282" t="s">
        <v>54</v>
      </c>
      <c r="F14" s="283"/>
      <c r="G14" s="284"/>
      <c r="H14" s="241" t="s">
        <v>53</v>
      </c>
      <c r="I14" s="150"/>
      <c r="L14" s="272"/>
    </row>
    <row r="15" spans="2:15" ht="15" customHeight="1" thickBot="1" x14ac:dyDescent="0.3">
      <c r="B15" s="31" t="s">
        <v>24</v>
      </c>
      <c r="C15" s="171">
        <v>0.35</v>
      </c>
      <c r="E15" s="285"/>
      <c r="F15" s="286"/>
      <c r="G15" s="287"/>
      <c r="H15" s="242"/>
      <c r="I15" s="150"/>
      <c r="L15" s="272"/>
    </row>
    <row r="16" spans="2:15" ht="14.45" customHeight="1" x14ac:dyDescent="0.25">
      <c r="B16" s="172"/>
      <c r="C16" s="173"/>
      <c r="E16" s="285"/>
      <c r="F16" s="286"/>
      <c r="G16" s="287"/>
      <c r="H16" s="242"/>
      <c r="I16" s="150"/>
      <c r="L16" s="272"/>
    </row>
    <row r="17" spans="2:12" ht="15" customHeight="1" thickBot="1" x14ac:dyDescent="0.3">
      <c r="B17" s="172"/>
      <c r="C17" s="173"/>
      <c r="D17" s="33"/>
      <c r="E17" s="288"/>
      <c r="F17" s="289"/>
      <c r="G17" s="290"/>
      <c r="H17" s="243"/>
      <c r="I17" s="150"/>
      <c r="L17" s="272"/>
    </row>
    <row r="18" spans="2:12" ht="15" customHeight="1" thickBot="1" x14ac:dyDescent="0.3">
      <c r="I18" s="152"/>
      <c r="J18" s="34"/>
      <c r="L18" s="272"/>
    </row>
    <row r="19" spans="2:12" ht="14.45" customHeight="1" thickBot="1" x14ac:dyDescent="0.3">
      <c r="B19" s="291" t="s">
        <v>21</v>
      </c>
      <c r="C19" s="55"/>
      <c r="F19" s="259" t="s">
        <v>90</v>
      </c>
      <c r="G19" s="259" t="s">
        <v>29</v>
      </c>
      <c r="H19" s="262" t="s">
        <v>30</v>
      </c>
      <c r="I19" s="265" t="s">
        <v>58</v>
      </c>
      <c r="J19" s="265" t="s">
        <v>9</v>
      </c>
      <c r="L19" s="273"/>
    </row>
    <row r="20" spans="2:12" ht="14.45" customHeight="1" x14ac:dyDescent="0.25">
      <c r="B20" s="292"/>
      <c r="D20" s="34"/>
      <c r="F20" s="260"/>
      <c r="G20" s="260"/>
      <c r="H20" s="263"/>
      <c r="I20" s="266"/>
      <c r="J20" s="266"/>
      <c r="L20" s="170"/>
    </row>
    <row r="21" spans="2:12" ht="16.5" thickBot="1" x14ac:dyDescent="0.3">
      <c r="B21" s="292"/>
      <c r="C21" s="30"/>
      <c r="D21" s="34"/>
      <c r="F21" s="261"/>
      <c r="G21" s="261"/>
      <c r="H21" s="264"/>
      <c r="I21" s="267"/>
      <c r="J21" s="267"/>
      <c r="L21" s="170"/>
    </row>
    <row r="22" spans="2:12" ht="16.5" thickBot="1" x14ac:dyDescent="0.3">
      <c r="B22" s="293"/>
      <c r="D22" s="34"/>
      <c r="F22" s="175">
        <f>60*2</f>
        <v>120</v>
      </c>
      <c r="G22" s="176">
        <f>((F22/1000)*C23)+((F22/1000)*C24)</f>
        <v>0.32639999999999997</v>
      </c>
      <c r="H22" s="177">
        <f>IFERROR(G22/I2,0)</f>
        <v>0</v>
      </c>
      <c r="I22" s="176">
        <f>J22/12</f>
        <v>1.4143999999999999</v>
      </c>
      <c r="J22" s="176">
        <f>G22*52</f>
        <v>16.972799999999999</v>
      </c>
      <c r="L22" s="170"/>
    </row>
    <row r="23" spans="2:12" ht="16.5" thickBot="1" x14ac:dyDescent="0.3">
      <c r="B23" s="31" t="s">
        <v>22</v>
      </c>
      <c r="C23" s="32">
        <v>1.33</v>
      </c>
      <c r="D23" s="34"/>
      <c r="E23" s="174"/>
      <c r="F23" s="174"/>
      <c r="G23" s="174"/>
      <c r="H23" s="34"/>
      <c r="L23" s="170"/>
    </row>
    <row r="24" spans="2:12" ht="19.149999999999999" customHeight="1" thickBot="1" x14ac:dyDescent="0.3">
      <c r="B24" s="31" t="s">
        <v>23</v>
      </c>
      <c r="C24" s="32">
        <v>1.39</v>
      </c>
      <c r="E24" s="253" t="s">
        <v>91</v>
      </c>
      <c r="F24" s="254"/>
      <c r="G24" s="255"/>
      <c r="H24" s="181">
        <f>H13+H22</f>
        <v>0</v>
      </c>
      <c r="L24" s="170"/>
    </row>
    <row r="25" spans="2:12" ht="15.75" thickBot="1" x14ac:dyDescent="0.3">
      <c r="B25" s="34"/>
      <c r="C25" s="34"/>
      <c r="D25" s="34"/>
      <c r="E25" s="256"/>
      <c r="F25" s="257"/>
      <c r="G25" s="258"/>
      <c r="H25" s="34"/>
      <c r="I25" s="34"/>
      <c r="J25" s="34"/>
    </row>
    <row r="26" spans="2:12" ht="15" customHeight="1" x14ac:dyDescent="0.25">
      <c r="B26" s="247" t="s">
        <v>65</v>
      </c>
      <c r="C26" s="247"/>
      <c r="D26" s="247"/>
      <c r="E26" s="247"/>
      <c r="F26" s="247"/>
      <c r="G26" s="247"/>
      <c r="H26" s="247"/>
      <c r="I26" s="150"/>
      <c r="J26" s="34"/>
    </row>
    <row r="27" spans="2:12" x14ac:dyDescent="0.25">
      <c r="B27" s="247"/>
      <c r="C27" s="247"/>
      <c r="D27" s="247"/>
      <c r="E27" s="247"/>
      <c r="F27" s="247"/>
      <c r="G27" s="247"/>
      <c r="H27" s="247"/>
      <c r="I27" s="150"/>
      <c r="J27" s="61"/>
    </row>
    <row r="28" spans="2:12" x14ac:dyDescent="0.25">
      <c r="B28" s="247"/>
      <c r="C28" s="247"/>
      <c r="D28" s="247"/>
      <c r="E28" s="247"/>
      <c r="F28" s="247"/>
      <c r="G28" s="247"/>
      <c r="H28" s="247"/>
      <c r="I28" s="150"/>
      <c r="J28" s="34"/>
    </row>
    <row r="29" spans="2:12" x14ac:dyDescent="0.25">
      <c r="B29" s="247"/>
      <c r="C29" s="247"/>
      <c r="D29" s="247"/>
      <c r="E29" s="247"/>
      <c r="F29" s="247"/>
      <c r="G29" s="247"/>
      <c r="H29" s="247"/>
      <c r="I29" s="162"/>
      <c r="J29" s="34"/>
    </row>
    <row r="30" spans="2:12" x14ac:dyDescent="0.25">
      <c r="B30" s="247"/>
      <c r="C30" s="247"/>
      <c r="D30" s="247"/>
      <c r="E30" s="247"/>
      <c r="F30" s="247"/>
      <c r="G30" s="247"/>
      <c r="H30" s="247"/>
      <c r="I30" s="162"/>
      <c r="J30" s="34"/>
    </row>
    <row r="31" spans="2:12" x14ac:dyDescent="0.25">
      <c r="B31" s="247"/>
      <c r="C31" s="247"/>
      <c r="D31" s="247"/>
      <c r="E31" s="247"/>
      <c r="F31" s="247"/>
      <c r="G31" s="247"/>
      <c r="H31" s="247"/>
      <c r="I31" s="162"/>
      <c r="J31" s="34"/>
    </row>
    <row r="32" spans="2:12" x14ac:dyDescent="0.25">
      <c r="B32" s="247"/>
      <c r="C32" s="247"/>
      <c r="D32" s="247"/>
      <c r="E32" s="247"/>
      <c r="F32" s="247"/>
      <c r="G32" s="247"/>
      <c r="H32" s="247"/>
      <c r="I32" s="162"/>
      <c r="J32" s="34"/>
    </row>
    <row r="33" spans="2:10" x14ac:dyDescent="0.25">
      <c r="B33" s="247"/>
      <c r="C33" s="247"/>
      <c r="D33" s="247"/>
      <c r="E33" s="247"/>
      <c r="F33" s="247"/>
      <c r="G33" s="247"/>
      <c r="H33" s="247"/>
    </row>
    <row r="34" spans="2:10" x14ac:dyDescent="0.25">
      <c r="B34" s="34"/>
      <c r="C34" s="34"/>
      <c r="D34" s="34"/>
      <c r="E34" s="34"/>
      <c r="F34" s="34"/>
      <c r="G34" s="34"/>
      <c r="H34" s="34"/>
      <c r="I34" s="34"/>
      <c r="J34" s="34"/>
    </row>
    <row r="35" spans="2:10" x14ac:dyDescent="0.25">
      <c r="B35" s="34"/>
      <c r="C35" s="34"/>
      <c r="D35" s="34"/>
      <c r="E35" s="34"/>
      <c r="F35" s="34"/>
      <c r="G35" s="34"/>
      <c r="H35" s="34"/>
      <c r="I35" s="34"/>
      <c r="J35" s="34"/>
    </row>
    <row r="36" spans="2:10" x14ac:dyDescent="0.25">
      <c r="B36" s="34"/>
      <c r="C36" s="34"/>
      <c r="D36" s="34"/>
      <c r="E36" s="34"/>
      <c r="F36" s="34"/>
      <c r="G36" s="34"/>
      <c r="H36" s="34"/>
      <c r="I36" s="34"/>
      <c r="J36" s="34"/>
    </row>
    <row r="37" spans="2:10" x14ac:dyDescent="0.25">
      <c r="B37" s="34"/>
      <c r="C37" s="34"/>
      <c r="D37" s="34"/>
      <c r="E37" s="34"/>
      <c r="F37" s="34"/>
      <c r="G37" s="34"/>
      <c r="H37" s="34"/>
      <c r="I37" s="34"/>
      <c r="J37" s="34"/>
    </row>
    <row r="38" spans="2:10" x14ac:dyDescent="0.25">
      <c r="B38" s="34"/>
      <c r="C38" s="34"/>
      <c r="D38" s="34"/>
      <c r="E38" s="34"/>
      <c r="F38" s="34"/>
      <c r="G38" s="34"/>
      <c r="H38" s="34"/>
      <c r="I38" s="34"/>
      <c r="J38" s="34"/>
    </row>
    <row r="39" spans="2:10" x14ac:dyDescent="0.25">
      <c r="B39" s="34"/>
      <c r="C39" s="34"/>
      <c r="D39" s="34"/>
      <c r="E39" s="34"/>
      <c r="F39" s="34"/>
      <c r="G39" s="34"/>
      <c r="H39" s="34"/>
      <c r="I39" s="34"/>
      <c r="J39" s="34"/>
    </row>
    <row r="40" spans="2:10" x14ac:dyDescent="0.25">
      <c r="B40" s="34"/>
      <c r="C40" s="34"/>
      <c r="D40" s="34"/>
      <c r="E40" s="34"/>
      <c r="F40" s="34"/>
      <c r="G40" s="34"/>
      <c r="H40" s="34"/>
      <c r="I40" s="34"/>
      <c r="J40" s="34"/>
    </row>
  </sheetData>
  <sheetProtection algorithmName="SHA-512" hashValue="KQakzgvYDZR7vlDKEQV45AcMn4PdtSF49Ge43Igz5H73n7KP6xqJjMfBooqpQ3b59kTs2jOugRnk5pGpiIvbrg==" saltValue="getQwsxZPK0eRQ7EWor96A==" spinCount="100000" sheet="1" formatCells="0" formatColumns="0" formatRows="0" insertColumns="0" insertRows="0" insertHyperlinks="0" deleteColumns="0" deleteRows="0" sort="0" autoFilter="0" pivotTables="0"/>
  <mergeCells count="19">
    <mergeCell ref="J19:J21"/>
    <mergeCell ref="L5:L9"/>
    <mergeCell ref="L11:L19"/>
    <mergeCell ref="B2:D3"/>
    <mergeCell ref="E2:H2"/>
    <mergeCell ref="E3:H3"/>
    <mergeCell ref="B11:B14"/>
    <mergeCell ref="D11:E11"/>
    <mergeCell ref="D13:F13"/>
    <mergeCell ref="E14:G17"/>
    <mergeCell ref="H14:H17"/>
    <mergeCell ref="E4:H4"/>
    <mergeCell ref="B19:B22"/>
    <mergeCell ref="F19:F21"/>
    <mergeCell ref="B26:H33"/>
    <mergeCell ref="E24:G25"/>
    <mergeCell ref="G19:G21"/>
    <mergeCell ref="H19:H21"/>
    <mergeCell ref="I19:I21"/>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28"/>
  <sheetViews>
    <sheetView showGridLines="0" zoomScaleNormal="100" workbookViewId="0">
      <selection activeCell="I5" sqref="I5"/>
    </sheetView>
  </sheetViews>
  <sheetFormatPr defaultColWidth="9.140625" defaultRowHeight="15" x14ac:dyDescent="0.25"/>
  <cols>
    <col min="1" max="1" width="5.42578125" style="1" customWidth="1"/>
    <col min="2" max="2" width="49.5703125" style="1" customWidth="1"/>
    <col min="3" max="4" width="12.85546875" style="2" customWidth="1"/>
    <col min="5" max="9" width="13.140625" style="2" customWidth="1"/>
    <col min="10" max="10" width="13" style="1" customWidth="1"/>
    <col min="11" max="11" width="3.85546875" style="1" customWidth="1"/>
    <col min="12" max="12" width="48.140625" style="1" customWidth="1"/>
    <col min="13" max="16384" width="9.140625" style="1"/>
  </cols>
  <sheetData>
    <row r="1" spans="2:15" ht="15.75" thickBot="1" x14ac:dyDescent="0.3"/>
    <row r="2" spans="2:15" ht="23.1" customHeight="1" thickBot="1" x14ac:dyDescent="0.4">
      <c r="B2" s="274" t="s">
        <v>79</v>
      </c>
      <c r="C2" s="275"/>
      <c r="D2" s="276"/>
      <c r="E2" s="231" t="s">
        <v>0</v>
      </c>
      <c r="F2" s="232"/>
      <c r="G2" s="232"/>
      <c r="H2" s="233"/>
      <c r="I2" s="3">
        <v>0</v>
      </c>
    </row>
    <row r="3" spans="2:15" ht="23.1" customHeight="1" thickBot="1" x14ac:dyDescent="0.4">
      <c r="B3" s="277"/>
      <c r="C3" s="278"/>
      <c r="D3" s="279"/>
      <c r="E3" s="231" t="s">
        <v>1</v>
      </c>
      <c r="F3" s="232"/>
      <c r="G3" s="232"/>
      <c r="H3" s="233"/>
      <c r="I3" s="4">
        <v>0</v>
      </c>
    </row>
    <row r="4" spans="2:15" ht="15" customHeight="1" thickBot="1" x14ac:dyDescent="0.3">
      <c r="B4" s="5"/>
      <c r="F4" s="6"/>
    </row>
    <row r="5" spans="2:15" ht="48.6" customHeight="1" thickBot="1" x14ac:dyDescent="0.3">
      <c r="B5" s="7" t="s">
        <v>2</v>
      </c>
      <c r="C5" s="8" t="s">
        <v>3</v>
      </c>
      <c r="D5" s="8" t="s">
        <v>15</v>
      </c>
      <c r="E5" s="8" t="s">
        <v>5</v>
      </c>
      <c r="F5" s="8" t="s">
        <v>37</v>
      </c>
      <c r="G5" s="8" t="s">
        <v>7</v>
      </c>
      <c r="H5" s="67" t="s">
        <v>8</v>
      </c>
      <c r="I5" s="139" t="s">
        <v>58</v>
      </c>
      <c r="J5" s="8" t="s">
        <v>9</v>
      </c>
      <c r="L5" s="268" t="s">
        <v>26</v>
      </c>
      <c r="M5" s="9"/>
      <c r="N5" s="10"/>
      <c r="O5" s="9"/>
    </row>
    <row r="6" spans="2:15" ht="15" customHeight="1" x14ac:dyDescent="0.25">
      <c r="B6" s="11" t="s">
        <v>62</v>
      </c>
      <c r="C6" s="12">
        <v>0.82</v>
      </c>
      <c r="D6" s="13">
        <v>1</v>
      </c>
      <c r="E6" s="13">
        <f>I2</f>
        <v>0</v>
      </c>
      <c r="F6" s="14">
        <f t="shared" ref="F6:F8" si="0">C6*D6*E6</f>
        <v>0</v>
      </c>
      <c r="G6" s="72">
        <f>F6*C14</f>
        <v>0</v>
      </c>
      <c r="H6" s="73">
        <f>IFERROR(G6/E6,0)</f>
        <v>0</v>
      </c>
      <c r="I6" s="72">
        <f>J6/12</f>
        <v>0</v>
      </c>
      <c r="J6" s="84">
        <f>G6*52</f>
        <v>0</v>
      </c>
      <c r="L6" s="269"/>
      <c r="M6" s="9"/>
      <c r="N6" s="10"/>
      <c r="O6" s="10"/>
    </row>
    <row r="7" spans="2:15" ht="15" customHeight="1" x14ac:dyDescent="0.25">
      <c r="B7" s="15" t="s">
        <v>40</v>
      </c>
      <c r="C7" s="16">
        <v>0.82</v>
      </c>
      <c r="D7" s="17">
        <f>I3</f>
        <v>0</v>
      </c>
      <c r="E7" s="17">
        <f>I2</f>
        <v>0</v>
      </c>
      <c r="F7" s="18">
        <f t="shared" si="0"/>
        <v>0</v>
      </c>
      <c r="G7" s="19">
        <f>F7*C14</f>
        <v>0</v>
      </c>
      <c r="H7" s="74">
        <f>IFERROR(G7/E7,0)</f>
        <v>0</v>
      </c>
      <c r="I7" s="19">
        <f t="shared" ref="I7:I9" si="1">J7/12</f>
        <v>0</v>
      </c>
      <c r="J7" s="47">
        <f t="shared" ref="J7:J9" si="2">G7*52</f>
        <v>0</v>
      </c>
      <c r="L7" s="269"/>
      <c r="M7" s="9"/>
      <c r="N7" s="10"/>
      <c r="O7" s="10"/>
    </row>
    <row r="8" spans="2:15" ht="15" customHeight="1" x14ac:dyDescent="0.25">
      <c r="B8" s="15" t="s">
        <v>42</v>
      </c>
      <c r="C8" s="20">
        <v>0.9</v>
      </c>
      <c r="D8" s="21">
        <v>1</v>
      </c>
      <c r="E8" s="21">
        <f>I2</f>
        <v>0</v>
      </c>
      <c r="F8" s="18">
        <f t="shared" si="0"/>
        <v>0</v>
      </c>
      <c r="G8" s="19">
        <f>F8*C14</f>
        <v>0</v>
      </c>
      <c r="H8" s="74">
        <f>IFERROR(G8/E8,0)</f>
        <v>0</v>
      </c>
      <c r="I8" s="19">
        <f t="shared" si="1"/>
        <v>0</v>
      </c>
      <c r="J8" s="47">
        <f t="shared" si="2"/>
        <v>0</v>
      </c>
      <c r="L8" s="269"/>
      <c r="M8" s="9"/>
      <c r="N8" s="10"/>
      <c r="O8" s="10"/>
    </row>
    <row r="9" spans="2:15" ht="15" customHeight="1" thickBot="1" x14ac:dyDescent="0.3">
      <c r="B9" s="22" t="s">
        <v>36</v>
      </c>
      <c r="C9" s="23">
        <v>2.42</v>
      </c>
      <c r="D9" s="24">
        <v>1</v>
      </c>
      <c r="E9" s="24">
        <f>I2</f>
        <v>0</v>
      </c>
      <c r="F9" s="25">
        <v>2.42</v>
      </c>
      <c r="G9" s="75">
        <f>F9*C14</f>
        <v>0.84699999999999998</v>
      </c>
      <c r="H9" s="76">
        <f>IFERROR(G9/E9,0)</f>
        <v>0</v>
      </c>
      <c r="I9" s="75">
        <f t="shared" si="1"/>
        <v>3.6703333333333332</v>
      </c>
      <c r="J9" s="54">
        <f t="shared" si="2"/>
        <v>44.043999999999997</v>
      </c>
      <c r="L9" s="270"/>
      <c r="M9" s="9"/>
      <c r="N9" s="10"/>
      <c r="O9" s="10"/>
    </row>
    <row r="10" spans="2:15" ht="16.5" thickBot="1" x14ac:dyDescent="0.3">
      <c r="B10" s="234" t="s">
        <v>61</v>
      </c>
      <c r="D10" s="280" t="s">
        <v>18</v>
      </c>
      <c r="E10" s="281"/>
      <c r="F10" s="26">
        <f>SUM(F6:F9)</f>
        <v>2.42</v>
      </c>
      <c r="G10" s="126">
        <f>SUM(G6:G9)</f>
        <v>0.84699999999999998</v>
      </c>
      <c r="H10" s="127">
        <f>SUM(H6:H9)</f>
        <v>0</v>
      </c>
      <c r="I10" s="146">
        <f>SUM(I6:I9)</f>
        <v>3.6703333333333332</v>
      </c>
      <c r="J10" s="128">
        <f>SUM(J6:J9)</f>
        <v>44.043999999999997</v>
      </c>
      <c r="N10" s="9"/>
      <c r="O10" s="10"/>
    </row>
    <row r="11" spans="2:15" ht="16.5" customHeight="1" thickBot="1" x14ac:dyDescent="0.3">
      <c r="B11" s="235"/>
      <c r="D11" s="27"/>
      <c r="E11" s="27"/>
      <c r="F11" s="28"/>
      <c r="G11" s="29"/>
      <c r="H11" s="29"/>
      <c r="I11" s="29"/>
      <c r="J11" s="29"/>
      <c r="L11" s="271" t="s">
        <v>41</v>
      </c>
    </row>
    <row r="12" spans="2:15" ht="16.350000000000001" customHeight="1" thickBot="1" x14ac:dyDescent="0.3">
      <c r="B12" s="235"/>
      <c r="C12" s="30"/>
      <c r="D12" s="239" t="s">
        <v>47</v>
      </c>
      <c r="E12" s="240"/>
      <c r="F12" s="240"/>
      <c r="G12" s="65">
        <f>G10</f>
        <v>0.84699999999999998</v>
      </c>
      <c r="H12" s="68">
        <f>IF(H10 =0, 0.61, H10)</f>
        <v>0.61</v>
      </c>
      <c r="I12" s="65">
        <f>I10</f>
        <v>3.6703333333333332</v>
      </c>
      <c r="J12" s="65">
        <f t="shared" ref="J12" si="3">J10</f>
        <v>44.043999999999997</v>
      </c>
      <c r="L12" s="272"/>
    </row>
    <row r="13" spans="2:15" ht="19.5" customHeight="1" thickBot="1" x14ac:dyDescent="0.3">
      <c r="B13" s="236"/>
      <c r="E13" s="282" t="s">
        <v>54</v>
      </c>
      <c r="F13" s="283"/>
      <c r="G13" s="284"/>
      <c r="H13" s="241" t="s">
        <v>53</v>
      </c>
      <c r="I13" s="150"/>
      <c r="L13" s="272"/>
    </row>
    <row r="14" spans="2:15" ht="15" customHeight="1" thickBot="1" x14ac:dyDescent="0.3">
      <c r="B14" s="31" t="s">
        <v>24</v>
      </c>
      <c r="C14" s="171">
        <v>0.35</v>
      </c>
      <c r="E14" s="285"/>
      <c r="F14" s="286"/>
      <c r="G14" s="287"/>
      <c r="H14" s="242"/>
      <c r="I14" s="150"/>
      <c r="L14" s="273"/>
    </row>
    <row r="15" spans="2:15" ht="14.45" customHeight="1" x14ac:dyDescent="0.25">
      <c r="E15" s="285"/>
      <c r="F15" s="286"/>
      <c r="G15" s="287"/>
      <c r="H15" s="242"/>
      <c r="I15" s="150"/>
      <c r="L15" s="170"/>
    </row>
    <row r="16" spans="2:15" ht="15" customHeight="1" thickBot="1" x14ac:dyDescent="0.3">
      <c r="B16" s="33"/>
      <c r="C16" s="33"/>
      <c r="D16" s="33"/>
      <c r="E16" s="288"/>
      <c r="F16" s="289"/>
      <c r="G16" s="290"/>
      <c r="H16" s="243"/>
      <c r="I16" s="150"/>
      <c r="L16" s="170"/>
    </row>
    <row r="17" spans="2:12" ht="15" customHeight="1" x14ac:dyDescent="0.25">
      <c r="B17" s="247" t="s">
        <v>65</v>
      </c>
      <c r="C17" s="247"/>
      <c r="D17" s="247"/>
      <c r="E17" s="247"/>
      <c r="F17" s="247"/>
      <c r="G17" s="247"/>
      <c r="H17" s="247"/>
      <c r="I17" s="132"/>
      <c r="J17" s="34"/>
    </row>
    <row r="18" spans="2:12" x14ac:dyDescent="0.25">
      <c r="B18" s="247"/>
      <c r="C18" s="247"/>
      <c r="D18" s="247"/>
      <c r="E18" s="247"/>
      <c r="F18" s="247"/>
      <c r="G18" s="247"/>
      <c r="H18" s="247"/>
      <c r="I18" s="132"/>
      <c r="J18" s="34"/>
    </row>
    <row r="19" spans="2:12" x14ac:dyDescent="0.25">
      <c r="B19" s="247"/>
      <c r="C19" s="247"/>
      <c r="D19" s="247"/>
      <c r="E19" s="247"/>
      <c r="F19" s="247"/>
      <c r="G19" s="247"/>
      <c r="H19" s="247"/>
      <c r="I19" s="132"/>
      <c r="J19" s="34"/>
    </row>
    <row r="20" spans="2:12" x14ac:dyDescent="0.25">
      <c r="B20" s="247"/>
      <c r="C20" s="247"/>
      <c r="D20" s="247"/>
      <c r="E20" s="247"/>
      <c r="F20" s="247"/>
      <c r="G20" s="247"/>
      <c r="H20" s="247"/>
      <c r="I20" s="132"/>
      <c r="J20" s="34"/>
    </row>
    <row r="21" spans="2:12" x14ac:dyDescent="0.25">
      <c r="B21" s="247"/>
      <c r="C21" s="247"/>
      <c r="D21" s="247"/>
      <c r="E21" s="247"/>
      <c r="F21" s="247"/>
      <c r="G21" s="247"/>
      <c r="H21" s="247"/>
      <c r="I21" s="132"/>
      <c r="J21" s="34"/>
    </row>
    <row r="22" spans="2:12" x14ac:dyDescent="0.25">
      <c r="B22" s="247"/>
      <c r="C22" s="247"/>
      <c r="D22" s="247"/>
      <c r="E22" s="247"/>
      <c r="F22" s="247"/>
      <c r="G22" s="247"/>
      <c r="H22" s="247"/>
      <c r="I22" s="132"/>
      <c r="J22" s="34"/>
    </row>
    <row r="23" spans="2:12" x14ac:dyDescent="0.25">
      <c r="B23" s="247"/>
      <c r="C23" s="247"/>
      <c r="D23" s="247"/>
      <c r="E23" s="247"/>
      <c r="F23" s="247"/>
      <c r="G23" s="247"/>
      <c r="H23" s="247"/>
      <c r="I23" s="132"/>
      <c r="J23" s="34"/>
    </row>
    <row r="24" spans="2:12" x14ac:dyDescent="0.25">
      <c r="B24" s="247"/>
      <c r="C24" s="247"/>
      <c r="D24" s="247"/>
      <c r="E24" s="247"/>
      <c r="F24" s="247"/>
      <c r="G24" s="247"/>
      <c r="H24" s="247"/>
      <c r="I24" s="34"/>
      <c r="J24" s="34"/>
      <c r="L24" s="9"/>
    </row>
    <row r="25" spans="2:12" ht="15.75" x14ac:dyDescent="0.25">
      <c r="B25" s="34"/>
      <c r="C25" s="34"/>
      <c r="D25" s="34"/>
      <c r="E25" s="34"/>
      <c r="F25" s="34"/>
      <c r="G25" s="34"/>
      <c r="H25" s="34"/>
      <c r="I25" s="34"/>
      <c r="L25" s="170"/>
    </row>
    <row r="26" spans="2:12" ht="15.75" x14ac:dyDescent="0.25">
      <c r="L26" s="170"/>
    </row>
    <row r="27" spans="2:12" ht="15.75" x14ac:dyDescent="0.25">
      <c r="E27" s="66"/>
      <c r="L27" s="170"/>
    </row>
    <row r="28" spans="2:12" x14ac:dyDescent="0.25">
      <c r="L28" s="9"/>
    </row>
  </sheetData>
  <sheetProtection algorithmName="SHA-512" hashValue="S+7D2/jCT2pJuUaNQ/tSpvOBCYS+cMNEu6KWFmk5Dwi8vSeZvHFw8i9jtE4YBK9WQ3gQki6EkBikFj7gGewPVg==" saltValue="0x1cj4TeNTMUKnl866e6AQ==" spinCount="100000" sheet="1" formatCells="0" formatColumns="0" formatRows="0" insertColumns="0" insertRows="0" insertHyperlinks="0" deleteColumns="0" deleteRows="0" sort="0" autoFilter="0" pivotTables="0"/>
  <mergeCells count="11">
    <mergeCell ref="B2:D3"/>
    <mergeCell ref="E2:H2"/>
    <mergeCell ref="E3:H3"/>
    <mergeCell ref="D12:F12"/>
    <mergeCell ref="E13:G16"/>
    <mergeCell ref="L5:L9"/>
    <mergeCell ref="L11:L14"/>
    <mergeCell ref="B17:H24"/>
    <mergeCell ref="D10:E10"/>
    <mergeCell ref="B10:B13"/>
    <mergeCell ref="H13:H16"/>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5"/>
  <sheetViews>
    <sheetView showGridLines="0" zoomScaleNormal="100" workbookViewId="0">
      <selection activeCell="M26" sqref="M26"/>
    </sheetView>
  </sheetViews>
  <sheetFormatPr defaultColWidth="9.140625" defaultRowHeight="15" x14ac:dyDescent="0.25"/>
  <cols>
    <col min="1" max="1" width="3.42578125" style="1" customWidth="1"/>
    <col min="2" max="2" width="52.28515625" style="1" customWidth="1"/>
    <col min="3" max="9" width="13.42578125" style="2" customWidth="1"/>
    <col min="10" max="10" width="13.42578125" style="1" customWidth="1"/>
    <col min="11" max="11" width="3.85546875" style="1" customWidth="1"/>
    <col min="12" max="12" width="46.5703125" style="1" customWidth="1"/>
    <col min="13" max="16384" width="9.140625" style="1"/>
  </cols>
  <sheetData>
    <row r="1" spans="2:14" ht="15.75" thickBot="1" x14ac:dyDescent="0.3"/>
    <row r="2" spans="2:14" ht="24" customHeight="1" thickBot="1" x14ac:dyDescent="0.4">
      <c r="B2" s="274" t="s">
        <v>89</v>
      </c>
      <c r="C2" s="275"/>
      <c r="D2" s="276"/>
      <c r="E2" s="300" t="s">
        <v>50</v>
      </c>
      <c r="F2" s="301"/>
      <c r="G2" s="301"/>
      <c r="H2" s="302"/>
      <c r="I2" s="95">
        <f>'HHD Electricity'!I2</f>
        <v>0</v>
      </c>
    </row>
    <row r="3" spans="2:14" ht="24" customHeight="1" thickBot="1" x14ac:dyDescent="0.4">
      <c r="B3" s="277"/>
      <c r="C3" s="278"/>
      <c r="D3" s="279"/>
      <c r="E3" s="300" t="s">
        <v>51</v>
      </c>
      <c r="F3" s="301"/>
      <c r="G3" s="301"/>
      <c r="H3" s="302"/>
      <c r="I3" s="96">
        <f>'HHD Electricity'!I3</f>
        <v>0</v>
      </c>
    </row>
    <row r="4" spans="2:14" ht="15" customHeight="1" thickBot="1" x14ac:dyDescent="0.3">
      <c r="B4" s="35"/>
      <c r="F4" s="6"/>
    </row>
    <row r="5" spans="2:14" ht="49.7" customHeight="1" thickBot="1" x14ac:dyDescent="0.3">
      <c r="B5" s="7" t="s">
        <v>10</v>
      </c>
      <c r="C5" s="58" t="s">
        <v>27</v>
      </c>
      <c r="D5" s="8" t="s">
        <v>4</v>
      </c>
      <c r="E5" s="8" t="s">
        <v>5</v>
      </c>
      <c r="F5" s="59" t="s">
        <v>28</v>
      </c>
      <c r="G5" s="60" t="s">
        <v>29</v>
      </c>
      <c r="H5" s="67" t="s">
        <v>30</v>
      </c>
      <c r="I5" s="58" t="s">
        <v>59</v>
      </c>
      <c r="J5" s="58" t="s">
        <v>31</v>
      </c>
      <c r="L5" s="268" t="s">
        <v>26</v>
      </c>
      <c r="N5" s="36"/>
    </row>
    <row r="6" spans="2:14" ht="15" customHeight="1" x14ac:dyDescent="0.25">
      <c r="B6" s="11" t="s">
        <v>63</v>
      </c>
      <c r="C6" s="37">
        <v>150</v>
      </c>
      <c r="D6" s="38">
        <v>1</v>
      </c>
      <c r="E6" s="38">
        <f>I2</f>
        <v>0</v>
      </c>
      <c r="F6" s="39">
        <f>C6*D6*E6</f>
        <v>0</v>
      </c>
      <c r="G6" s="40">
        <f>((F6/1000)*C14)+((F6/1000)*C15)</f>
        <v>0</v>
      </c>
      <c r="H6" s="41">
        <f>IFERROR(G6/E6,0)</f>
        <v>0</v>
      </c>
      <c r="I6" s="137">
        <f>J6/12</f>
        <v>0</v>
      </c>
      <c r="J6" s="42">
        <f>G6*52</f>
        <v>0</v>
      </c>
      <c r="L6" s="269"/>
      <c r="N6" s="43"/>
    </row>
    <row r="7" spans="2:14" ht="15" customHeight="1" x14ac:dyDescent="0.25">
      <c r="B7" s="15" t="s">
        <v>11</v>
      </c>
      <c r="C7" s="44">
        <v>150</v>
      </c>
      <c r="D7" s="45">
        <f>I3</f>
        <v>0</v>
      </c>
      <c r="E7" s="45">
        <f>I2</f>
        <v>0</v>
      </c>
      <c r="F7" s="46">
        <f>C7*D7*E7</f>
        <v>0</v>
      </c>
      <c r="G7" s="40">
        <f>((F7/1000)*C14)+((F7/1000)*C15)</f>
        <v>0</v>
      </c>
      <c r="H7" s="19">
        <f>IFERROR(G7/E7,0)</f>
        <v>0</v>
      </c>
      <c r="I7" s="137">
        <f t="shared" ref="I7:I9" si="0">J7/12</f>
        <v>0</v>
      </c>
      <c r="J7" s="47">
        <f t="shared" ref="J7:J9" si="1">G7*52</f>
        <v>0</v>
      </c>
      <c r="L7" s="269"/>
    </row>
    <row r="8" spans="2:14" ht="15" customHeight="1" x14ac:dyDescent="0.25">
      <c r="B8" s="48" t="s">
        <v>13</v>
      </c>
      <c r="C8" s="49">
        <v>100</v>
      </c>
      <c r="D8" s="38">
        <v>1</v>
      </c>
      <c r="E8" s="50">
        <f>I2</f>
        <v>0</v>
      </c>
      <c r="F8" s="46">
        <f t="shared" ref="F8" si="2">C8*D8*E8</f>
        <v>0</v>
      </c>
      <c r="G8" s="40">
        <f>((F8/1000)*C14)+((F8/1000)*C15)</f>
        <v>0</v>
      </c>
      <c r="H8" s="19">
        <f>IFERROR(G8/E8,0)</f>
        <v>0</v>
      </c>
      <c r="I8" s="137">
        <f t="shared" si="0"/>
        <v>0</v>
      </c>
      <c r="J8" s="47">
        <f t="shared" si="1"/>
        <v>0</v>
      </c>
      <c r="L8" s="269"/>
    </row>
    <row r="9" spans="2:14" ht="15" customHeight="1" thickBot="1" x14ac:dyDescent="0.3">
      <c r="B9" s="51" t="s">
        <v>14</v>
      </c>
      <c r="C9" s="52">
        <v>602</v>
      </c>
      <c r="D9" s="53">
        <v>1</v>
      </c>
      <c r="E9" s="53">
        <f>I2</f>
        <v>0</v>
      </c>
      <c r="F9" s="46">
        <v>602</v>
      </c>
      <c r="G9" s="40">
        <f>((F9/1000)*C14)+((F9/1000)*C15)</f>
        <v>1.6374399999999998</v>
      </c>
      <c r="H9" s="19">
        <f>IFERROR(G9/E9,0)</f>
        <v>0</v>
      </c>
      <c r="I9" s="137">
        <f t="shared" si="0"/>
        <v>7.0955733333333315</v>
      </c>
      <c r="J9" s="54">
        <f t="shared" si="1"/>
        <v>85.146879999999982</v>
      </c>
      <c r="L9" s="270"/>
    </row>
    <row r="10" spans="2:14" ht="16.5" customHeight="1" thickBot="1" x14ac:dyDescent="0.3">
      <c r="B10" s="291" t="s">
        <v>21</v>
      </c>
      <c r="C10" s="55"/>
      <c r="D10" s="303" t="s">
        <v>19</v>
      </c>
      <c r="E10" s="304"/>
      <c r="F10" s="56">
        <f t="shared" ref="F10:I10" si="3">SUM(F6:F9)</f>
        <v>602</v>
      </c>
      <c r="G10" s="127">
        <f t="shared" si="3"/>
        <v>1.6374399999999998</v>
      </c>
      <c r="H10" s="127">
        <f t="shared" si="3"/>
        <v>0</v>
      </c>
      <c r="I10" s="127">
        <f t="shared" si="3"/>
        <v>7.0955733333333315</v>
      </c>
      <c r="J10" s="131">
        <f>SUM(J6:J9)</f>
        <v>85.146879999999982</v>
      </c>
      <c r="M10" s="33"/>
    </row>
    <row r="11" spans="2:14" ht="16.5" customHeight="1" thickBot="1" x14ac:dyDescent="0.3">
      <c r="B11" s="292"/>
      <c r="D11" s="27"/>
      <c r="E11" s="27"/>
      <c r="F11" s="28"/>
      <c r="G11" s="29"/>
      <c r="H11" s="29"/>
      <c r="I11" s="29"/>
      <c r="J11" s="29"/>
      <c r="L11" s="271" t="s">
        <v>12</v>
      </c>
    </row>
    <row r="12" spans="2:14" ht="16.350000000000001" customHeight="1" thickBot="1" x14ac:dyDescent="0.3">
      <c r="B12" s="292"/>
      <c r="C12" s="30"/>
      <c r="D12" s="239" t="s">
        <v>48</v>
      </c>
      <c r="E12" s="240"/>
      <c r="F12" s="240"/>
      <c r="G12" s="65">
        <f>G10</f>
        <v>1.6374399999999998</v>
      </c>
      <c r="H12" s="147">
        <f>IF(H10=0, 1.64, H10)</f>
        <v>1.64</v>
      </c>
      <c r="I12" s="65">
        <f>I10</f>
        <v>7.0955733333333315</v>
      </c>
      <c r="J12" s="65">
        <f>J10</f>
        <v>85.146879999999982</v>
      </c>
      <c r="L12" s="272"/>
    </row>
    <row r="13" spans="2:14" ht="19.5" customHeight="1" thickBot="1" x14ac:dyDescent="0.3">
      <c r="B13" s="293"/>
      <c r="E13" s="282" t="s">
        <v>54</v>
      </c>
      <c r="F13" s="283"/>
      <c r="G13" s="284"/>
      <c r="H13" s="297" t="s">
        <v>43</v>
      </c>
      <c r="I13" s="150"/>
      <c r="L13" s="272"/>
    </row>
    <row r="14" spans="2:14" ht="15.75" thickBot="1" x14ac:dyDescent="0.3">
      <c r="B14" s="31" t="s">
        <v>22</v>
      </c>
      <c r="C14" s="32">
        <v>1.33</v>
      </c>
      <c r="E14" s="285"/>
      <c r="F14" s="286"/>
      <c r="G14" s="287"/>
      <c r="H14" s="298"/>
      <c r="I14" s="150"/>
      <c r="L14" s="272"/>
    </row>
    <row r="15" spans="2:14" ht="16.5" thickBot="1" x14ac:dyDescent="0.3">
      <c r="B15" s="31" t="s">
        <v>23</v>
      </c>
      <c r="C15" s="32">
        <v>1.39</v>
      </c>
      <c r="E15" s="285"/>
      <c r="F15" s="286"/>
      <c r="G15" s="287"/>
      <c r="H15" s="298"/>
      <c r="I15" s="150"/>
      <c r="J15" s="70"/>
      <c r="L15" s="273"/>
    </row>
    <row r="16" spans="2:14" ht="15.75" thickBot="1" x14ac:dyDescent="0.3">
      <c r="E16" s="285"/>
      <c r="F16" s="286"/>
      <c r="G16" s="287"/>
      <c r="H16" s="299"/>
      <c r="I16" s="150"/>
      <c r="J16" s="57"/>
    </row>
    <row r="17" spans="2:12" ht="18.75" customHeight="1" thickBot="1" x14ac:dyDescent="0.3">
      <c r="D17" s="294" t="s">
        <v>49</v>
      </c>
      <c r="E17" s="295"/>
      <c r="F17" s="295"/>
      <c r="G17" s="296"/>
      <c r="H17" s="71">
        <f>H12+'HHD Electricity'!H12</f>
        <v>2.25</v>
      </c>
      <c r="I17" s="150"/>
      <c r="L17" s="69"/>
    </row>
    <row r="18" spans="2:12" ht="15" customHeight="1" x14ac:dyDescent="0.25">
      <c r="B18" s="247" t="s">
        <v>65</v>
      </c>
      <c r="C18" s="247"/>
      <c r="D18" s="247"/>
      <c r="E18" s="247"/>
      <c r="F18" s="247"/>
      <c r="G18" s="247"/>
      <c r="H18" s="247"/>
      <c r="I18" s="150"/>
      <c r="J18" s="34"/>
    </row>
    <row r="19" spans="2:12" x14ac:dyDescent="0.25">
      <c r="B19" s="247"/>
      <c r="C19" s="247"/>
      <c r="D19" s="247"/>
      <c r="E19" s="247"/>
      <c r="F19" s="247"/>
      <c r="G19" s="247"/>
      <c r="H19" s="247"/>
      <c r="I19" s="150"/>
      <c r="J19" s="61"/>
    </row>
    <row r="20" spans="2:12" x14ac:dyDescent="0.25">
      <c r="B20" s="247"/>
      <c r="C20" s="247"/>
      <c r="D20" s="247"/>
      <c r="E20" s="247"/>
      <c r="F20" s="247"/>
      <c r="G20" s="247"/>
      <c r="H20" s="247"/>
      <c r="I20" s="150"/>
      <c r="J20" s="34"/>
    </row>
    <row r="21" spans="2:12" x14ac:dyDescent="0.25">
      <c r="B21" s="247"/>
      <c r="C21" s="247"/>
      <c r="D21" s="247"/>
      <c r="E21" s="247"/>
      <c r="F21" s="247"/>
      <c r="G21" s="247"/>
      <c r="H21" s="247"/>
      <c r="I21" s="132"/>
      <c r="J21" s="34"/>
    </row>
    <row r="22" spans="2:12" x14ac:dyDescent="0.25">
      <c r="B22" s="247"/>
      <c r="C22" s="247"/>
      <c r="D22" s="247"/>
      <c r="E22" s="247"/>
      <c r="F22" s="247"/>
      <c r="G22" s="247"/>
      <c r="H22" s="247"/>
      <c r="I22" s="132"/>
      <c r="J22" s="34"/>
    </row>
    <row r="23" spans="2:12" x14ac:dyDescent="0.25">
      <c r="B23" s="247"/>
      <c r="C23" s="247"/>
      <c r="D23" s="247"/>
      <c r="E23" s="247"/>
      <c r="F23" s="247"/>
      <c r="G23" s="247"/>
      <c r="H23" s="247"/>
      <c r="I23" s="132"/>
      <c r="J23" s="34"/>
    </row>
    <row r="24" spans="2:12" x14ac:dyDescent="0.25">
      <c r="B24" s="247"/>
      <c r="C24" s="247"/>
      <c r="D24" s="247"/>
      <c r="E24" s="247"/>
      <c r="F24" s="247"/>
      <c r="G24" s="247"/>
      <c r="H24" s="247"/>
      <c r="I24" s="132"/>
      <c r="J24" s="34"/>
    </row>
    <row r="25" spans="2:12" x14ac:dyDescent="0.25">
      <c r="B25" s="247"/>
      <c r="C25" s="247"/>
      <c r="D25" s="247"/>
      <c r="E25" s="247"/>
      <c r="F25" s="247"/>
      <c r="G25" s="247"/>
      <c r="H25" s="247"/>
    </row>
  </sheetData>
  <sheetProtection algorithmName="SHA-512" hashValue="ZVNRsgSCLvb8Fw9K+KGfSbreAllfsJkS7W2qzLsuHb9aiqjuO6qNHKI1mCa/P8dPMAF/AjvAsYK73v6cHyNxxg==" saltValue="tai+XoAFYjHLHjCc+nylrw==" spinCount="100000" sheet="1" formatCells="0" formatColumns="0" formatRows="0" insertColumns="0" insertRows="0" insertHyperlinks="0" deleteColumns="0" deleteRows="0" sort="0" autoFilter="0" pivotTables="0"/>
  <mergeCells count="12">
    <mergeCell ref="B18:H25"/>
    <mergeCell ref="B2:D3"/>
    <mergeCell ref="E2:H2"/>
    <mergeCell ref="E3:H3"/>
    <mergeCell ref="B10:B13"/>
    <mergeCell ref="D10:E10"/>
    <mergeCell ref="D12:F12"/>
    <mergeCell ref="L5:L9"/>
    <mergeCell ref="L11:L15"/>
    <mergeCell ref="D17:G17"/>
    <mergeCell ref="H13:H16"/>
    <mergeCell ref="E13:G16"/>
  </mergeCells>
  <pageMargins left="0.70866141732283472" right="0.70866141732283472" top="0.74803149606299213" bottom="0.74803149606299213" header="0.31496062992125984" footer="0.31496062992125984"/>
  <pageSetup paperSize="9"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643586AAEF014A95CC44322F58FC50" ma:contentTypeVersion="0" ma:contentTypeDescription="Create a new document." ma:contentTypeScope="" ma:versionID="0fcdf3ac2a823fb7b32d414bb157e1b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EE48DF-13E0-4CD1-937C-117EF459391F}">
  <ds:schemaRefs>
    <ds:schemaRef ds:uri="http://schemas.microsoft.com/sharepoint/v3/contenttype/forms"/>
  </ds:schemaRefs>
</ds:datastoreItem>
</file>

<file path=customXml/itemProps2.xml><?xml version="1.0" encoding="utf-8"?>
<ds:datastoreItem xmlns:ds="http://schemas.openxmlformats.org/officeDocument/2006/customXml" ds:itemID="{E5B4D2DF-EEEF-4C8D-8F96-7E9BF36F3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E33E545-94E5-46B8-81DC-21DBFBD7B841}">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Information</vt:lpstr>
      <vt:lpstr>APD Electricity</vt:lpstr>
      <vt:lpstr>Claria APD</vt:lpstr>
      <vt:lpstr>CAPD Electricity</vt:lpstr>
      <vt:lpstr>NxStage Electricity &amp; Water</vt:lpstr>
      <vt:lpstr>HHD Electricity</vt:lpstr>
      <vt:lpstr>Combined HHD Water &amp; Electricty</vt:lpstr>
      <vt:lpstr>'Combined HHD Water &amp; Electricty'!Print_Area</vt:lpstr>
    </vt:vector>
  </TitlesOfParts>
  <Company>ABM LHB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Marilyn Davies (Swansea Bay UHB - Renal  Dept)</dc:creator>
  <cp:lastModifiedBy>Karen Jenkins</cp:lastModifiedBy>
  <cp:lastPrinted>2021-03-08T14:45:03Z</cp:lastPrinted>
  <dcterms:created xsi:type="dcterms:W3CDTF">2020-06-26T14:07:12Z</dcterms:created>
  <dcterms:modified xsi:type="dcterms:W3CDTF">2022-09-05T13:11:10Z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0x01010024643586AAEF014A95CC44322F58FC50</vt:lpwstr>
  </property>
</Properties>
</file>