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howInkAnnotation="0"/>
  <mc:AlternateContent xmlns:mc="http://schemas.openxmlformats.org/markup-compatibility/2006">
    <mc:Choice Requires="x15">
      <x15ac:absPath xmlns:x15ac="http://schemas.microsoft.com/office/spreadsheetml/2010/11/ac" url="\\user.ad.ekhuft.nhs.uk\User\karenjenkins1\Desktop\"/>
    </mc:Choice>
  </mc:AlternateContent>
  <xr:revisionPtr revIDLastSave="0" documentId="8_{5F6E56DD-0884-4114-9ECB-10453286034F}" xr6:coauthVersionLast="36" xr6:coauthVersionMax="36" xr10:uidLastSave="{00000000-0000-0000-0000-000000000000}"/>
  <bookViews>
    <workbookView xWindow="930" yWindow="0" windowWidth="14325" windowHeight="7035" xr2:uid="{00000000-000D-0000-FFFF-FFFF00000000}"/>
  </bookViews>
  <sheets>
    <sheet name="Information" sheetId="14" r:id="rId1"/>
    <sheet name="APD Electricity" sheetId="18" r:id="rId2"/>
    <sheet name="Claria APD" sheetId="19" r:id="rId3"/>
    <sheet name="CAPD Electricity" sheetId="17" r:id="rId4"/>
    <sheet name="NxStage Electricity &amp; Water" sheetId="20" r:id="rId5"/>
    <sheet name="HHD Electricity" sheetId="11" r:id="rId6"/>
    <sheet name="Combined HHD Water &amp; Electricty" sheetId="13" r:id="rId7"/>
  </sheets>
  <definedNames>
    <definedName name="_xlnm.Print_Area" localSheetId="6">'Combined HHD Water &amp; Electricty'!$M$16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20" l="1"/>
  <c r="G22" i="20" s="1"/>
  <c r="H22" i="20" s="1"/>
  <c r="J22" i="20" l="1"/>
  <c r="I22" i="20" s="1"/>
  <c r="E8" i="20"/>
  <c r="F8" i="20" s="1"/>
  <c r="G8" i="20" l="1"/>
  <c r="H8" i="20" s="1"/>
  <c r="G7" i="20"/>
  <c r="H7" i="20" s="1"/>
  <c r="E9" i="20"/>
  <c r="F9" i="20" s="1"/>
  <c r="J8" i="20" l="1"/>
  <c r="I8" i="20" s="1"/>
  <c r="J7" i="20"/>
  <c r="G6" i="19"/>
  <c r="G6" i="18"/>
  <c r="I7" i="20" l="1"/>
  <c r="E10" i="20"/>
  <c r="D10" i="20"/>
  <c r="F10" i="20" l="1"/>
  <c r="F11" i="20" s="1"/>
  <c r="G9" i="20"/>
  <c r="G10" i="20" l="1"/>
  <c r="J10" i="20" s="1"/>
  <c r="I10" i="20" s="1"/>
  <c r="H10" i="20"/>
  <c r="G11" i="20"/>
  <c r="G13" i="20" s="1"/>
  <c r="J9" i="20"/>
  <c r="H9" i="20"/>
  <c r="H11" i="20" l="1"/>
  <c r="H13" i="20" s="1"/>
  <c r="H24" i="20" s="1"/>
  <c r="I9" i="20"/>
  <c r="I11" i="20" s="1"/>
  <c r="I13" i="20" s="1"/>
  <c r="J11" i="20"/>
  <c r="J13" i="20" s="1"/>
  <c r="E7" i="19"/>
  <c r="D7" i="19"/>
  <c r="F7" i="19" s="1"/>
  <c r="J6" i="19"/>
  <c r="I6" i="19" s="1"/>
  <c r="E6" i="19"/>
  <c r="H6" i="19" l="1"/>
  <c r="F8" i="19"/>
  <c r="G7" i="19"/>
  <c r="E7" i="18"/>
  <c r="D7" i="18"/>
  <c r="E6" i="18"/>
  <c r="F7" i="18" l="1"/>
  <c r="F8" i="18" s="1"/>
  <c r="J7" i="19"/>
  <c r="H7" i="19"/>
  <c r="H8" i="19" s="1"/>
  <c r="H10" i="19" s="1"/>
  <c r="G8" i="19"/>
  <c r="G10" i="19" s="1"/>
  <c r="H6" i="18"/>
  <c r="J6" i="18"/>
  <c r="G7" i="18" l="1"/>
  <c r="G8" i="18" s="1"/>
  <c r="G10" i="18" s="1"/>
  <c r="I7" i="19"/>
  <c r="J8" i="19"/>
  <c r="I6" i="18"/>
  <c r="H7" i="18" l="1"/>
  <c r="H8" i="18" s="1"/>
  <c r="H10" i="18" s="1"/>
  <c r="J7" i="18"/>
  <c r="I7" i="18" s="1"/>
  <c r="I8" i="19"/>
  <c r="I10" i="19" s="1"/>
  <c r="J10" i="19"/>
  <c r="I3" i="13"/>
  <c r="I2" i="13"/>
  <c r="J8" i="18" l="1"/>
  <c r="I8" i="18" s="1"/>
  <c r="I10" i="18" s="1"/>
  <c r="E9" i="13"/>
  <c r="E9" i="11"/>
  <c r="J10" i="18" l="1"/>
  <c r="D7" i="13"/>
  <c r="G9" i="13"/>
  <c r="H9" i="13" s="1"/>
  <c r="E8" i="13"/>
  <c r="F8" i="13" s="1"/>
  <c r="G8" i="13" s="1"/>
  <c r="H8" i="13" s="1"/>
  <c r="E7" i="13"/>
  <c r="E6" i="13"/>
  <c r="F6" i="13" s="1"/>
  <c r="F7" i="13" l="1"/>
  <c r="G7" i="13" s="1"/>
  <c r="G6" i="13"/>
  <c r="H6" i="13" s="1"/>
  <c r="J8" i="13"/>
  <c r="I8" i="13" s="1"/>
  <c r="J9" i="13"/>
  <c r="I9" i="13" s="1"/>
  <c r="J7" i="13" l="1"/>
  <c r="I7" i="13" s="1"/>
  <c r="H7" i="13"/>
  <c r="F10" i="13"/>
  <c r="G10" i="13"/>
  <c r="G12" i="13" s="1"/>
  <c r="J6" i="13"/>
  <c r="I6" i="13" s="1"/>
  <c r="G9" i="11"/>
  <c r="H9" i="11" s="1"/>
  <c r="E8" i="11"/>
  <c r="F8" i="11" s="1"/>
  <c r="E7" i="11"/>
  <c r="D7" i="11"/>
  <c r="E6" i="11"/>
  <c r="F6" i="11" s="1"/>
  <c r="G6" i="11" s="1"/>
  <c r="H6" i="11" s="1"/>
  <c r="I10" i="13" l="1"/>
  <c r="I12" i="13" s="1"/>
  <c r="G8" i="11"/>
  <c r="H8" i="11" s="1"/>
  <c r="J10" i="13"/>
  <c r="J12" i="13" s="1"/>
  <c r="H10" i="13"/>
  <c r="H12" i="13" s="1"/>
  <c r="F7" i="11"/>
  <c r="J9" i="11"/>
  <c r="I9" i="11" s="1"/>
  <c r="J8" i="11" l="1"/>
  <c r="I8" i="11" s="1"/>
  <c r="G7" i="11"/>
  <c r="F10" i="11"/>
  <c r="J6" i="11"/>
  <c r="I6" i="11" s="1"/>
  <c r="J7" i="11" l="1"/>
  <c r="H7" i="11"/>
  <c r="H10" i="11" s="1"/>
  <c r="H12" i="11" s="1"/>
  <c r="H17" i="13" s="1"/>
  <c r="G10" i="11"/>
  <c r="G12" i="11" s="1"/>
  <c r="J10" i="11" l="1"/>
  <c r="J12" i="11" s="1"/>
  <c r="I7" i="11"/>
  <c r="I10" i="11" s="1"/>
  <c r="I1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ri034040</author>
  </authors>
  <commentList>
    <comment ref="I3" authorId="0" shapeId="0" xr:uid="{00000000-0006-0000-0300-000001000000}">
      <text>
        <r>
          <rPr>
            <b/>
            <sz val="9"/>
            <color indexed="81"/>
            <rFont val="Tahoma"/>
            <family val="2"/>
          </rPr>
          <t>Bag warmer on 24/7</t>
        </r>
      </text>
    </comment>
  </commentList>
</comments>
</file>

<file path=xl/sharedStrings.xml><?xml version="1.0" encoding="utf-8"?>
<sst xmlns="http://schemas.openxmlformats.org/spreadsheetml/2006/main" count="160" uniqueCount="94">
  <si>
    <t>Please enter number of dialysis days per week here:</t>
  </si>
  <si>
    <t>Please enter number of hours per dialysis session here:</t>
  </si>
  <si>
    <t xml:space="preserve">Home Haemodialysis (Electricity) </t>
  </si>
  <si>
    <t>Energy used per hour (Kwh)</t>
  </si>
  <si>
    <t xml:space="preserve">Duration (Hours) </t>
  </si>
  <si>
    <t xml:space="preserve">Frequency (Days per week) </t>
  </si>
  <si>
    <t>Energy used per week  (Kwh)</t>
  </si>
  <si>
    <t>Energy costs per week per patient</t>
  </si>
  <si>
    <t>Energy costs per session per patient</t>
  </si>
  <si>
    <t>Annual Energy costs per patient</t>
  </si>
  <si>
    <t xml:space="preserve">Home Haemodialysis (Water) </t>
  </si>
  <si>
    <t xml:space="preserve">Dialysis (150 Litres) per hour </t>
  </si>
  <si>
    <t>Equipment cleaning (602 litres per week), Sporotal degrease (100 litres per week), WRO decal and modular heat (152 litres per week, WRO rinse), (350 litres per week)</t>
  </si>
  <si>
    <t xml:space="preserve">Disinfecting (100 Litres) per hour </t>
  </si>
  <si>
    <t xml:space="preserve">Equipment cleaning (602 litres per week) </t>
  </si>
  <si>
    <t xml:space="preserve">Duration (Hours or cycle) </t>
  </si>
  <si>
    <t>Number of dialysis days per week :</t>
  </si>
  <si>
    <t>Number of dialysis hours per day:</t>
  </si>
  <si>
    <t>HHD Electricity totals</t>
  </si>
  <si>
    <t>HHD Water totals</t>
  </si>
  <si>
    <t>CAPD Electricity totals</t>
  </si>
  <si>
    <t>Current standard metered rates for a 15mm water meter are £1.45/m3 water and £1.55/m3 sewerage. Costs are as follows assuming 95% return to sewer.</t>
  </si>
  <si>
    <t>Water tariff:</t>
  </si>
  <si>
    <t>Sewerage  tariff:</t>
  </si>
  <si>
    <t>Energy tariff:</t>
  </si>
  <si>
    <t>APD Electricity totals</t>
  </si>
  <si>
    <t>Please note water re-imbursement is only for patients who have a measured water meter
and currently awaiting sign posting to a Social Worker or Kidney Charity for assistance in applying for Personal Independence Payment (PIP) and the capped payment WaterSure Scheme</t>
  </si>
  <si>
    <t>Water used per hour (litres)</t>
  </si>
  <si>
    <t xml:space="preserve">Water used per week (litres)  </t>
  </si>
  <si>
    <t>Water costs per week per patient</t>
  </si>
  <si>
    <t>Water costs per session per patient</t>
  </si>
  <si>
    <t>Annual Water costs per patient</t>
  </si>
  <si>
    <t>richard.davies1@wales.nhs.uk</t>
  </si>
  <si>
    <t>HHD Water 
Reimbursement Form</t>
  </si>
  <si>
    <t>APD Electricity Reimbursement Form</t>
  </si>
  <si>
    <t>CAPD Electricity Reimbursement Form</t>
  </si>
  <si>
    <t xml:space="preserve">Equipment cleaning (2.42 kWh) per week </t>
  </si>
  <si>
    <t>Energy used per week  (kWh)</t>
  </si>
  <si>
    <t>Running APD machine (0.25 kWh) per hour</t>
  </si>
  <si>
    <t>Running CAPD machine (0.03 kWh) per hour</t>
  </si>
  <si>
    <t>Dialysis (0.82 kWh) per hour inc: WRO</t>
  </si>
  <si>
    <t>Equipment cleaning (2.42 kWh) per week, Sporotal degrease (0.8), WRO decal and modular heat (1.2 kWh), WRO rinse (0.42 kWh)</t>
  </si>
  <si>
    <t>Disinfecting (0.90 kWh) per disinfect  inc: WRO</t>
  </si>
  <si>
    <t>per full dialysis treatment cost</t>
  </si>
  <si>
    <t xml:space="preserve">For support or feedback on this form please contact:   </t>
  </si>
  <si>
    <t>Total APD Electricity cost</t>
  </si>
  <si>
    <t>Total CAPD Electricity cost</t>
  </si>
  <si>
    <t>Total HHD Electricity cost</t>
  </si>
  <si>
    <t>Populated from "HHD Electricity" dialysis days per week:</t>
  </si>
  <si>
    <t>Populated from "HHD Electricity" hours per Dx session:</t>
  </si>
  <si>
    <r>
      <t xml:space="preserve">Please note for patients that have not yet received </t>
    </r>
    <r>
      <rPr>
        <b/>
        <sz val="12"/>
        <rFont val="Calibri"/>
        <family val="2"/>
        <scheme val="minor"/>
      </rPr>
      <t>WaterSure</t>
    </r>
    <r>
      <rPr>
        <b/>
        <sz val="11"/>
        <color theme="5" tint="-0.249977111117893"/>
        <rFont val="Calibri"/>
        <family val="2"/>
        <scheme val="minor"/>
      </rPr>
      <t xml:space="preserve"> tariff caps please complete the "HHD Electricity Form" in the first instance. The prescription figures will then auto-populate the "Combined HHD Water and Electricity Form" where you can obtain a combined Water and Electricity cost per dialysis treatment per patient.</t>
    </r>
  </si>
  <si>
    <t>per full 
dialysis treatment 
cost</t>
  </si>
  <si>
    <t>Please note the weekly Sporotal cost is split between the number of dialysis days affecting the per session treatment cost</t>
  </si>
  <si>
    <t>Energy costs per day per patient</t>
  </si>
  <si>
    <t>per day treatment 
cost</t>
  </si>
  <si>
    <t>Monthy Energy costs per patient</t>
  </si>
  <si>
    <t>Monthly Energy costs per patient</t>
  </si>
  <si>
    <t xml:space="preserve">Preparation  (0.25 kWh) per hour </t>
  </si>
  <si>
    <t xml:space="preserve">Energy tariff
Based on standard tariff of £0.35 per kilowatt hour
</t>
  </si>
  <si>
    <t>Preparation  (0.82 kWh) per preperation inc: WRO</t>
  </si>
  <si>
    <t xml:space="preserve">Preparation  (150 Litres) per hour </t>
  </si>
  <si>
    <t>Running a CAPD machine, including warmer used an average figure of 0.03kwh.  (Advice is that most patients leave the warmers on almost continuously which actually reduces power usage compared to repeated warming up from cool) at 24hr 7days</t>
  </si>
  <si>
    <r>
      <rPr>
        <b/>
        <sz val="11"/>
        <color theme="1"/>
        <rFont val="Calibri"/>
        <family val="2"/>
        <scheme val="minor"/>
      </rPr>
      <t>WKN copyright statement</t>
    </r>
    <r>
      <rPr>
        <sz val="11"/>
        <color theme="1"/>
        <rFont val="Calibri"/>
        <family val="2"/>
        <scheme val="minor"/>
      </rPr>
      <t xml:space="preserve">
This document and its content is copyright of Welsh Kidney Network. All rights reserved
Any redistribution or reproduction of part or all of the contents in any form is prohibited other than the following:
             • you may print or download to a local hard disk extracts for your personal and non-commercial use only
             • you may copy the content to individual third parties for their personal use, but only if you acknowledge the WKN as the source of the material
You may not, except with our express written permission, distribute or commercially exploit the content. Nor may you transmit it or store it in any other website or other form of electronic retrieval system
</t>
    </r>
  </si>
  <si>
    <t>Automated Peritoneal Dialysis</t>
  </si>
  <si>
    <t>CAPD Bag Warmer</t>
  </si>
  <si>
    <t xml:space="preserve">WKN-UKKA Utility Reimbursement Calculator     
APD Electricity   April 2022 - March 2023  </t>
  </si>
  <si>
    <t xml:space="preserve">WKN-UKKA Utility Reimbursement Calculator     
Claria APD Electricity   April 2022 - March 2023  </t>
  </si>
  <si>
    <t>Automated Peritoneal Dialysis (Claria)</t>
  </si>
  <si>
    <t xml:space="preserve">Preparation  (0.1 kWh) per hour </t>
  </si>
  <si>
    <t>Running APD machine (0.1 kWh) per hour</t>
  </si>
  <si>
    <t xml:space="preserve">Energy tariff
Based on energy tariff input per kilowatt hour
</t>
  </si>
  <si>
    <t>Watts (electric usage rating of the machine) = 100 watts average
Watts/1000 = kilowatts or kW = 0.1 kW</t>
  </si>
  <si>
    <r>
      <rPr>
        <b/>
        <sz val="17"/>
        <color theme="0"/>
        <rFont val="Calibri"/>
        <family val="2"/>
        <scheme val="minor"/>
      </rPr>
      <t>WKN-UKKA Utility Reimbursement Calculator       
CAPD Electricity April 2022 - March 2023</t>
    </r>
    <r>
      <rPr>
        <b/>
        <sz val="18"/>
        <color theme="0"/>
        <rFont val="Calibri"/>
        <family val="2"/>
        <scheme val="minor"/>
      </rPr>
      <t xml:space="preserve">  </t>
    </r>
  </si>
  <si>
    <t>Energy tariff Input:</t>
  </si>
  <si>
    <t>Energy tariff input:</t>
  </si>
  <si>
    <r>
      <rPr>
        <b/>
        <sz val="17"/>
        <color theme="0"/>
        <rFont val="Calibri"/>
        <family val="2"/>
        <scheme val="minor"/>
      </rPr>
      <t>WKN-UKKA Utility Reimbursement Calculator      
  HHD Electricity   April 2022 - March 2023</t>
    </r>
    <r>
      <rPr>
        <b/>
        <sz val="18"/>
        <color theme="0"/>
        <rFont val="Calibri"/>
        <family val="2"/>
        <scheme val="minor"/>
      </rPr>
      <t xml:space="preserve">  </t>
    </r>
  </si>
  <si>
    <t>3.5 hrs per week for APD machine preperation at 0.25 Kwh per hour = 0.8kWh
Running an APD machine, including warmer used an average figure of 0.25kwh. At 70hrs dialysis per week = 17.5kwh.
Total weekly energy usage is 18.3 kwh which equates to 2.6kWh</t>
  </si>
  <si>
    <t>Energy used  (kWh)</t>
  </si>
  <si>
    <t xml:space="preserve">NxStage Haemodialysis (Electricity) </t>
  </si>
  <si>
    <t>PureFlow tick over/stand by   (16.8 kWh per week)</t>
  </si>
  <si>
    <t>Cycler Dialysis (0.1 kWh per hour)</t>
  </si>
  <si>
    <t>Cycler Preparation  (0.05 kWh per treatment)</t>
  </si>
  <si>
    <t>Please enter number of SAK's prepared weekly:</t>
  </si>
  <si>
    <t>PurFlow SAK/batch production (0.25kWh per hour)</t>
  </si>
  <si>
    <t xml:space="preserve">WKN-UKKA
 Home Dialysis Utility 
Reimbursement Calculator      
  Tariffs for April 2022 - March 2023      </t>
  </si>
  <si>
    <t xml:space="preserve"> WKN-UKKA Utility Reimbursement Calculator
 HHD Water       April 2022 - March 2023                                 </t>
  </si>
  <si>
    <t>Water used
per week
(Litres)</t>
  </si>
  <si>
    <t>Combined Water and Electricity cost
 per NxStage session treatment</t>
  </si>
  <si>
    <t>PurFlow SAK/batch production (5kWh per week) calculated at 0.25kWh instead of 3.5kWh to exlude the SAK production time at 0.1kWh from the fixed tick over use of 16.8kWh. Based 10 hours of each 60 litre batch production. Two batches per week. 
Weekly PureFlow (0.1 kWh × 168) + (0.25 kWh × 10 × SAK's)</t>
  </si>
  <si>
    <t xml:space="preserve">The WKN is responsible for commissioning Renal Services throughout Wales.
This calculator is developed and maintained by WKN who will release an updated version annually with the latest utility tariffs. 
The calculator is to be used in conjunction with the "in conjunction with the WKN/UKKA assessment &amp; patient agreement for Home Dialysis costs" to accurately identify and calculate any additional cost incurred by the patient when receiving Home Dialysis.
To calculate a patients individual reimbursement please click on the appropriate HD button located right of this notice or use the sheet tabs below. When in the appropriate calculator please enter the patients prescription in the  yellow cells as illustrated below and the per session/per treatment per patient cost will automatically calculate.
Look for the yellow cells on the calculator to enter the patients prescription. Example:
</t>
  </si>
  <si>
    <t>version (1.7.2)</t>
  </si>
  <si>
    <t>Monthly  Water costs per patient</t>
  </si>
  <si>
    <t>Total combined Water and Electricity cost for HHD</t>
  </si>
  <si>
    <t>HHD Water ONLY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</si>
</sst>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0.0"/>
    <numFmt numFmtId="165" formatCode="&quot;£&quot;#,##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b/>
      <sz val="18"/>
      <color theme="0"/>
      <name val="Calibri"/>
      <family val="2"/>
      <scheme val="minor"/>
    </font>
    <font>
      <sz val="12"/>
      <name val="Calibri"/>
      <family val="2"/>
      <scheme val="minor"/>
    </font>
    <font>
      <sz val="16"/>
      <name val="Calibri"/>
      <family val="2"/>
      <scheme val="minor"/>
    </font>
    <font>
      <sz val="11"/>
      <name val="Calibri"/>
      <family val="2"/>
      <scheme val="minor"/>
    </font>
    <font>
      <sz val="12"/>
      <color theme="1"/>
      <name val="Calibri"/>
      <family val="2"/>
      <scheme val="minor"/>
    </font>
    <font>
      <b/>
      <sz val="12"/>
      <color theme="1"/>
      <name val="Calibri"/>
      <family val="2"/>
      <scheme val="minor"/>
    </font>
    <font>
      <sz val="12"/>
      <color theme="5" tint="-0.249977111117893"/>
      <name val="Calibri"/>
      <family val="2"/>
      <scheme val="minor"/>
    </font>
    <font>
      <sz val="11"/>
      <color theme="5" tint="-0.499984740745262"/>
      <name val="Calibri"/>
      <family val="2"/>
      <scheme val="minor"/>
    </font>
    <font>
      <sz val="12"/>
      <color rgb="FFFF0000"/>
      <name val="Calibri"/>
      <family val="2"/>
      <scheme val="minor"/>
    </font>
    <font>
      <sz val="10"/>
      <color theme="1"/>
      <name val="Calibri"/>
      <family val="2"/>
      <scheme val="minor"/>
    </font>
    <font>
      <sz val="10"/>
      <color theme="1"/>
      <name val="Arial"/>
      <family val="2"/>
    </font>
    <font>
      <u/>
      <sz val="11"/>
      <color theme="10"/>
      <name val="Calibri"/>
      <family val="2"/>
      <scheme val="minor"/>
    </font>
    <font>
      <b/>
      <sz val="12"/>
      <color theme="0"/>
      <name val="Calibri"/>
      <family val="2"/>
      <scheme val="minor"/>
    </font>
    <font>
      <b/>
      <sz val="24"/>
      <color theme="0"/>
      <name val="Calibri"/>
      <family val="2"/>
      <scheme val="minor"/>
    </font>
    <font>
      <sz val="13"/>
      <name val="Calibri"/>
      <family val="2"/>
      <scheme val="minor"/>
    </font>
    <font>
      <b/>
      <sz val="12"/>
      <color theme="5" tint="-0.249977111117893"/>
      <name val="Calibri"/>
      <family val="2"/>
      <scheme val="minor"/>
    </font>
    <font>
      <b/>
      <sz val="16"/>
      <color theme="5" tint="-0.249977111117893"/>
      <name val="Calibri"/>
      <family val="2"/>
      <scheme val="minor"/>
    </font>
    <font>
      <b/>
      <sz val="11"/>
      <color theme="5" tint="-0.249977111117893"/>
      <name val="Calibri"/>
      <family val="2"/>
      <scheme val="minor"/>
    </font>
    <font>
      <b/>
      <sz val="12"/>
      <name val="Calibri"/>
      <family val="2"/>
      <scheme val="minor"/>
    </font>
    <font>
      <b/>
      <sz val="9"/>
      <color indexed="81"/>
      <name val="Tahoma"/>
      <family val="2"/>
    </font>
    <font>
      <b/>
      <sz val="17"/>
      <color theme="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306">
    <xf numFmtId="0" fontId="0" fillId="0" borderId="0" xfId="0"/>
    <xf numFmtId="0" fontId="0" fillId="0" borderId="0" xfId="0" applyProtection="1">
      <protection hidden="1"/>
    </xf>
    <xf numFmtId="0" fontId="0" fillId="0" borderId="0" xfId="0" applyAlignment="1" applyProtection="1">
      <alignment horizontal="center"/>
      <protection hidden="1"/>
    </xf>
    <xf numFmtId="0" fontId="5" fillId="3" borderId="4" xfId="0" applyFont="1" applyFill="1" applyBorder="1" applyAlignment="1" applyProtection="1">
      <alignment horizontal="center"/>
      <protection locked="0" hidden="1"/>
    </xf>
    <xf numFmtId="0" fontId="5" fillId="3" borderId="12" xfId="0" applyFont="1" applyFill="1" applyBorder="1" applyAlignment="1" applyProtection="1">
      <alignment horizontal="center"/>
      <protection locked="0" hidden="1"/>
    </xf>
    <xf numFmtId="0" fontId="2" fillId="0" borderId="0" xfId="0" applyFont="1" applyProtection="1">
      <protection hidden="1"/>
    </xf>
    <xf numFmtId="0" fontId="0" fillId="0" borderId="0" xfId="0" applyAlignment="1" applyProtection="1">
      <alignment horizontal="center" wrapText="1"/>
      <protection hidden="1"/>
    </xf>
    <xf numFmtId="0" fontId="2" fillId="2" borderId="4" xfId="0" applyFont="1" applyFill="1" applyBorder="1" applyProtection="1">
      <protection hidden="1"/>
    </xf>
    <xf numFmtId="0" fontId="0" fillId="2" borderId="4" xfId="0" applyFill="1" applyBorder="1" applyAlignment="1" applyProtection="1">
      <alignment horizontal="center" vertical="top" wrapText="1"/>
      <protection hidden="1"/>
    </xf>
    <xf numFmtId="0" fontId="0" fillId="0" borderId="0" xfId="0" applyBorder="1" applyProtection="1">
      <protection hidden="1"/>
    </xf>
    <xf numFmtId="8" fontId="0" fillId="0" borderId="0" xfId="0" applyNumberFormat="1" applyBorder="1" applyProtection="1">
      <protection hidden="1"/>
    </xf>
    <xf numFmtId="0" fontId="0" fillId="0" borderId="14" xfId="0" applyFont="1" applyBorder="1" applyProtection="1">
      <protection hidden="1"/>
    </xf>
    <xf numFmtId="0" fontId="6" fillId="4" borderId="13" xfId="0" applyFont="1" applyFill="1" applyBorder="1" applyAlignment="1" applyProtection="1">
      <alignment horizontal="center"/>
      <protection hidden="1"/>
    </xf>
    <xf numFmtId="0" fontId="0" fillId="6" borderId="8" xfId="0" applyFont="1" applyFill="1" applyBorder="1" applyAlignment="1" applyProtection="1">
      <alignment horizontal="center"/>
      <protection hidden="1"/>
    </xf>
    <xf numFmtId="164" fontId="0" fillId="6" borderId="31" xfId="0" applyNumberFormat="1" applyFont="1" applyFill="1" applyBorder="1" applyAlignment="1" applyProtection="1">
      <alignment horizontal="center"/>
      <protection hidden="1"/>
    </xf>
    <xf numFmtId="0" fontId="0" fillId="0" borderId="17" xfId="0" applyFont="1" applyBorder="1" applyProtection="1">
      <protection hidden="1"/>
    </xf>
    <xf numFmtId="0" fontId="6" fillId="4" borderId="17" xfId="0" applyFont="1" applyFill="1" applyBorder="1" applyAlignment="1" applyProtection="1">
      <alignment horizontal="center"/>
      <protection hidden="1"/>
    </xf>
    <xf numFmtId="0" fontId="0" fillId="6" borderId="17" xfId="0" applyFont="1" applyFill="1" applyBorder="1" applyAlignment="1" applyProtection="1">
      <alignment horizontal="center"/>
      <protection hidden="1"/>
    </xf>
    <xf numFmtId="164" fontId="0" fillId="6" borderId="18" xfId="0" applyNumberFormat="1" applyFont="1" applyFill="1" applyBorder="1" applyAlignment="1" applyProtection="1">
      <alignment horizontal="center"/>
      <protection hidden="1"/>
    </xf>
    <xf numFmtId="165" fontId="0" fillId="6" borderId="17" xfId="0" applyNumberFormat="1" applyFill="1" applyBorder="1" applyAlignment="1" applyProtection="1">
      <alignment horizontal="center"/>
      <protection hidden="1"/>
    </xf>
    <xf numFmtId="2" fontId="6" fillId="4" borderId="17" xfId="0" applyNumberFormat="1" applyFont="1" applyFill="1" applyBorder="1" applyAlignment="1" applyProtection="1">
      <alignment horizontal="center"/>
      <protection hidden="1"/>
    </xf>
    <xf numFmtId="0" fontId="0" fillId="6" borderId="14" xfId="0" applyFont="1" applyFill="1" applyBorder="1" applyAlignment="1" applyProtection="1">
      <alignment horizontal="center"/>
      <protection hidden="1"/>
    </xf>
    <xf numFmtId="0" fontId="1" fillId="0" borderId="17" xfId="0" applyFont="1" applyBorder="1" applyAlignment="1" applyProtection="1">
      <alignment wrapText="1"/>
      <protection hidden="1"/>
    </xf>
    <xf numFmtId="0" fontId="0" fillId="4" borderId="19" xfId="0" applyFont="1" applyFill="1" applyBorder="1" applyAlignment="1" applyProtection="1">
      <alignment horizontal="center"/>
      <protection hidden="1"/>
    </xf>
    <xf numFmtId="0" fontId="0" fillId="6" borderId="19" xfId="0" applyFont="1" applyFill="1" applyBorder="1" applyAlignment="1" applyProtection="1">
      <alignment horizontal="center"/>
      <protection hidden="1"/>
    </xf>
    <xf numFmtId="164" fontId="0" fillId="6" borderId="32" xfId="0" applyNumberFormat="1" applyFont="1" applyFill="1" applyBorder="1" applyAlignment="1" applyProtection="1">
      <alignment horizontal="center"/>
      <protection hidden="1"/>
    </xf>
    <xf numFmtId="0" fontId="7" fillId="5" borderId="22" xfId="0" applyNumberFormat="1" applyFont="1" applyFill="1" applyBorder="1" applyAlignment="1" applyProtection="1">
      <alignment horizontal="center"/>
      <protection hidden="1"/>
    </xf>
    <xf numFmtId="0" fontId="8" fillId="0" borderId="0" xfId="0" applyFont="1" applyFill="1" applyBorder="1" applyAlignment="1" applyProtection="1">
      <alignment horizontal="center"/>
      <protection hidden="1"/>
    </xf>
    <xf numFmtId="0" fontId="8" fillId="0" borderId="0" xfId="0" applyNumberFormat="1" applyFont="1" applyFill="1" applyBorder="1" applyAlignment="1" applyProtection="1">
      <alignment horizontal="center"/>
      <protection hidden="1"/>
    </xf>
    <xf numFmtId="165" fontId="8" fillId="0" borderId="0" xfId="0" applyNumberFormat="1" applyFont="1" applyFill="1" applyBorder="1" applyAlignment="1" applyProtection="1">
      <alignment horizontal="center"/>
      <protection hidden="1"/>
    </xf>
    <xf numFmtId="0" fontId="0" fillId="0" borderId="0" xfId="0" applyAlignment="1" applyProtection="1">
      <alignment wrapText="1"/>
      <protection hidden="1"/>
    </xf>
    <xf numFmtId="0" fontId="0" fillId="0" borderId="4" xfId="0" applyBorder="1" applyAlignment="1" applyProtection="1">
      <alignment horizontal="right" wrapText="1"/>
      <protection hidden="1"/>
    </xf>
    <xf numFmtId="165" fontId="0" fillId="6" borderId="4" xfId="0" applyNumberFormat="1" applyFill="1" applyBorder="1" applyAlignment="1" applyProtection="1">
      <alignment wrapText="1"/>
      <protection hidden="1"/>
    </xf>
    <xf numFmtId="0" fontId="0" fillId="0" borderId="0" xfId="0" applyAlignment="1" applyProtection="1">
      <protection hidden="1"/>
    </xf>
    <xf numFmtId="0" fontId="0" fillId="0" borderId="0" xfId="0" applyAlignment="1" applyProtection="1">
      <alignment vertical="top" wrapText="1"/>
      <protection hidden="1"/>
    </xf>
    <xf numFmtId="0" fontId="2" fillId="0" borderId="0" xfId="0" applyFont="1" applyAlignment="1" applyProtection="1">
      <alignment horizontal="right"/>
      <protection hidden="1"/>
    </xf>
    <xf numFmtId="8" fontId="0" fillId="0" borderId="0" xfId="0" applyNumberFormat="1" applyProtection="1">
      <protection hidden="1"/>
    </xf>
    <xf numFmtId="0" fontId="0" fillId="4" borderId="23" xfId="0" applyFill="1" applyBorder="1" applyAlignment="1" applyProtection="1">
      <alignment horizontal="center"/>
      <protection hidden="1"/>
    </xf>
    <xf numFmtId="0" fontId="0" fillId="6" borderId="14" xfId="0" applyFill="1" applyBorder="1" applyAlignment="1" applyProtection="1">
      <alignment horizontal="center"/>
      <protection hidden="1"/>
    </xf>
    <xf numFmtId="0" fontId="0" fillId="6" borderId="16" xfId="0" applyFill="1" applyBorder="1" applyAlignment="1" applyProtection="1">
      <alignment horizontal="center"/>
      <protection hidden="1"/>
    </xf>
    <xf numFmtId="165" fontId="0" fillId="6" borderId="24" xfId="0" applyNumberFormat="1" applyFill="1" applyBorder="1" applyAlignment="1" applyProtection="1">
      <alignment horizontal="center"/>
      <protection hidden="1"/>
    </xf>
    <xf numFmtId="165" fontId="0" fillId="6" borderId="14" xfId="0" applyNumberFormat="1" applyFill="1" applyBorder="1" applyAlignment="1" applyProtection="1">
      <alignment horizontal="center"/>
      <protection hidden="1"/>
    </xf>
    <xf numFmtId="165" fontId="0" fillId="6" borderId="23" xfId="0" applyNumberFormat="1" applyFill="1" applyBorder="1" applyAlignment="1" applyProtection="1">
      <alignment horizontal="right"/>
      <protection hidden="1"/>
    </xf>
    <xf numFmtId="16" fontId="0" fillId="0" borderId="0" xfId="0" applyNumberFormat="1" applyProtection="1">
      <protection hidden="1"/>
    </xf>
    <xf numFmtId="0" fontId="0" fillId="4" borderId="25" xfId="0" applyFill="1" applyBorder="1" applyAlignment="1" applyProtection="1">
      <alignment horizontal="center"/>
      <protection hidden="1"/>
    </xf>
    <xf numFmtId="0" fontId="0" fillId="6" borderId="17" xfId="0" applyFill="1" applyBorder="1" applyAlignment="1" applyProtection="1">
      <alignment horizontal="center"/>
      <protection hidden="1"/>
    </xf>
    <xf numFmtId="0" fontId="0" fillId="6" borderId="18" xfId="0" applyFill="1" applyBorder="1" applyAlignment="1" applyProtection="1">
      <alignment horizontal="center"/>
      <protection hidden="1"/>
    </xf>
    <xf numFmtId="165" fontId="0" fillId="6" borderId="25" xfId="0" applyNumberFormat="1" applyFill="1" applyBorder="1" applyAlignment="1" applyProtection="1">
      <alignment horizontal="right"/>
      <protection hidden="1"/>
    </xf>
    <xf numFmtId="0" fontId="0" fillId="0" borderId="26" xfId="0" applyFont="1" applyBorder="1" applyProtection="1">
      <protection hidden="1"/>
    </xf>
    <xf numFmtId="0" fontId="0" fillId="4" borderId="27" xfId="0" applyFill="1" applyBorder="1" applyAlignment="1" applyProtection="1">
      <alignment horizontal="center"/>
      <protection hidden="1"/>
    </xf>
    <xf numFmtId="0" fontId="0" fillId="6" borderId="26" xfId="0" applyFill="1" applyBorder="1" applyAlignment="1" applyProtection="1">
      <alignment horizontal="center"/>
      <protection hidden="1"/>
    </xf>
    <xf numFmtId="0" fontId="1" fillId="0" borderId="19" xfId="0" applyFont="1" applyBorder="1" applyAlignment="1" applyProtection="1">
      <alignment wrapText="1"/>
      <protection hidden="1"/>
    </xf>
    <xf numFmtId="0" fontId="0" fillId="4" borderId="28" xfId="0" applyFill="1" applyBorder="1" applyAlignment="1" applyProtection="1">
      <alignment horizontal="center"/>
      <protection hidden="1"/>
    </xf>
    <xf numFmtId="0" fontId="0" fillId="6" borderId="19" xfId="0" applyFill="1" applyBorder="1" applyAlignment="1" applyProtection="1">
      <alignment horizontal="center"/>
      <protection hidden="1"/>
    </xf>
    <xf numFmtId="165" fontId="0" fillId="6" borderId="28" xfId="0" applyNumberFormat="1" applyFill="1" applyBorder="1" applyAlignment="1" applyProtection="1">
      <alignment horizontal="right"/>
      <protection hidden="1"/>
    </xf>
    <xf numFmtId="0" fontId="0" fillId="0" borderId="0" xfId="0" applyBorder="1" applyAlignment="1" applyProtection="1">
      <alignment horizontal="center"/>
      <protection hidden="1"/>
    </xf>
    <xf numFmtId="0" fontId="7" fillId="5" borderId="4" xfId="0"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0" fillId="2" borderId="3" xfId="0" applyFill="1" applyBorder="1" applyAlignment="1" applyProtection="1">
      <alignment horizontal="center" vertical="top" wrapText="1"/>
      <protection hidden="1"/>
    </xf>
    <xf numFmtId="0" fontId="0" fillId="2" borderId="2" xfId="0" applyFill="1" applyBorder="1" applyAlignment="1" applyProtection="1">
      <alignment horizontal="center" vertical="top" wrapText="1"/>
      <protection hidden="1"/>
    </xf>
    <xf numFmtId="0" fontId="0" fillId="2" borderId="1" xfId="0" applyFill="1" applyBorder="1" applyAlignment="1" applyProtection="1">
      <alignment horizontal="center" vertical="top" wrapText="1"/>
      <protection hidden="1"/>
    </xf>
    <xf numFmtId="0" fontId="10" fillId="0" borderId="0" xfId="0" applyFont="1" applyAlignment="1" applyProtection="1">
      <alignment vertical="top" wrapText="1"/>
      <protection hidden="1"/>
    </xf>
    <xf numFmtId="0" fontId="0" fillId="0" borderId="0" xfId="0" applyFill="1"/>
    <xf numFmtId="0" fontId="3" fillId="0" borderId="0" xfId="0" applyFont="1" applyFill="1" applyBorder="1" applyAlignment="1" applyProtection="1">
      <alignment vertical="center" wrapText="1"/>
      <protection hidden="1"/>
    </xf>
    <xf numFmtId="0" fontId="3" fillId="0" borderId="38" xfId="0" applyFont="1" applyFill="1" applyBorder="1" applyAlignment="1" applyProtection="1">
      <alignment vertical="center" wrapText="1"/>
      <protection hidden="1"/>
    </xf>
    <xf numFmtId="165" fontId="7" fillId="8" borderId="4" xfId="0" applyNumberFormat="1" applyFont="1" applyFill="1" applyBorder="1" applyAlignment="1" applyProtection="1">
      <alignment horizontal="center"/>
      <protection hidden="1"/>
    </xf>
    <xf numFmtId="0" fontId="0" fillId="0" borderId="0" xfId="0" applyFill="1" applyAlignment="1" applyProtection="1">
      <alignment horizontal="center"/>
      <protection hidden="1"/>
    </xf>
    <xf numFmtId="0" fontId="0" fillId="9" borderId="4" xfId="0" applyFill="1" applyBorder="1" applyAlignment="1" applyProtection="1">
      <alignment horizontal="center" vertical="top" wrapText="1"/>
      <protection hidden="1"/>
    </xf>
    <xf numFmtId="165" fontId="7" fillId="9" borderId="4" xfId="0" applyNumberFormat="1" applyFont="1" applyFill="1" applyBorder="1" applyAlignment="1" applyProtection="1">
      <alignment horizontal="center"/>
      <protection hidden="1"/>
    </xf>
    <xf numFmtId="0" fontId="0" fillId="0" borderId="0" xfId="0" applyFill="1" applyProtection="1">
      <protection hidden="1"/>
    </xf>
    <xf numFmtId="165" fontId="9" fillId="0" borderId="0" xfId="0" applyNumberFormat="1" applyFont="1" applyFill="1" applyBorder="1" applyProtection="1">
      <protection hidden="1"/>
    </xf>
    <xf numFmtId="165" fontId="18" fillId="9" borderId="4" xfId="0" applyNumberFormat="1" applyFont="1" applyFill="1" applyBorder="1" applyAlignment="1" applyProtection="1">
      <alignment horizontal="center"/>
      <protection hidden="1"/>
    </xf>
    <xf numFmtId="165" fontId="0" fillId="6" borderId="13" xfId="0" applyNumberFormat="1" applyFill="1" applyBorder="1" applyAlignment="1" applyProtection="1">
      <alignment horizontal="center"/>
      <protection hidden="1"/>
    </xf>
    <xf numFmtId="165" fontId="0" fillId="6" borderId="31" xfId="0" applyNumberFormat="1" applyFill="1" applyBorder="1" applyAlignment="1" applyProtection="1">
      <alignment horizontal="center"/>
      <protection hidden="1"/>
    </xf>
    <xf numFmtId="165" fontId="0" fillId="6" borderId="18" xfId="0" applyNumberFormat="1" applyFill="1" applyBorder="1" applyAlignment="1" applyProtection="1">
      <alignment horizontal="center"/>
      <protection hidden="1"/>
    </xf>
    <xf numFmtId="165" fontId="0" fillId="6" borderId="19" xfId="0" applyNumberFormat="1" applyFill="1" applyBorder="1" applyAlignment="1" applyProtection="1">
      <alignment horizontal="center"/>
      <protection hidden="1"/>
    </xf>
    <xf numFmtId="165" fontId="0" fillId="6" borderId="37" xfId="0" applyNumberFormat="1" applyFill="1" applyBorder="1" applyAlignment="1" applyProtection="1">
      <alignment horizontal="center"/>
      <protection hidden="1"/>
    </xf>
    <xf numFmtId="0" fontId="2" fillId="2" borderId="4" xfId="0" applyFont="1" applyFill="1" applyBorder="1" applyAlignment="1" applyProtection="1">
      <alignment horizontal="left"/>
      <protection hidden="1"/>
    </xf>
    <xf numFmtId="0" fontId="0" fillId="0" borderId="14" xfId="0" applyFont="1" applyBorder="1" applyAlignment="1" applyProtection="1">
      <alignment horizontal="left"/>
      <protection hidden="1"/>
    </xf>
    <xf numFmtId="0" fontId="6" fillId="4" borderId="14" xfId="0" applyFont="1" applyFill="1" applyBorder="1" applyAlignment="1" applyProtection="1">
      <alignment horizontal="center"/>
      <protection hidden="1"/>
    </xf>
    <xf numFmtId="0" fontId="0" fillId="6" borderId="15" xfId="0" applyFont="1" applyFill="1" applyBorder="1" applyAlignment="1" applyProtection="1">
      <alignment horizontal="center"/>
      <protection hidden="1"/>
    </xf>
    <xf numFmtId="0" fontId="0" fillId="6" borderId="34" xfId="0" applyFont="1" applyFill="1" applyBorder="1" applyAlignment="1" applyProtection="1">
      <alignment horizontal="center"/>
      <protection hidden="1"/>
    </xf>
    <xf numFmtId="164" fontId="0" fillId="6" borderId="14" xfId="0" applyNumberFormat="1" applyFont="1" applyFill="1" applyBorder="1" applyAlignment="1" applyProtection="1">
      <alignment horizontal="center"/>
      <protection hidden="1"/>
    </xf>
    <xf numFmtId="165" fontId="0" fillId="6" borderId="26" xfId="0" applyNumberFormat="1" applyFill="1" applyBorder="1" applyAlignment="1" applyProtection="1">
      <alignment horizontal="center"/>
      <protection hidden="1"/>
    </xf>
    <xf numFmtId="165" fontId="0" fillId="6" borderId="33" xfId="0" applyNumberFormat="1" applyFill="1" applyBorder="1" applyAlignment="1" applyProtection="1">
      <alignment horizontal="right"/>
      <protection hidden="1"/>
    </xf>
    <xf numFmtId="0" fontId="1" fillId="0" borderId="17" xfId="0" applyFont="1" applyBorder="1" applyAlignment="1" applyProtection="1">
      <alignment horizontal="left"/>
      <protection hidden="1"/>
    </xf>
    <xf numFmtId="0" fontId="6" fillId="4" borderId="19" xfId="0" applyFont="1" applyFill="1" applyBorder="1" applyAlignment="1" applyProtection="1">
      <alignment horizontal="center"/>
      <protection hidden="1"/>
    </xf>
    <xf numFmtId="164" fontId="0" fillId="6" borderId="26" xfId="0" applyNumberFormat="1" applyFont="1" applyFill="1" applyBorder="1" applyAlignment="1" applyProtection="1">
      <alignment horizontal="center"/>
      <protection hidden="1"/>
    </xf>
    <xf numFmtId="165" fontId="0" fillId="6" borderId="27" xfId="0" applyNumberFormat="1" applyFill="1" applyBorder="1" applyAlignment="1" applyProtection="1">
      <alignment horizontal="right"/>
      <protection hidden="1"/>
    </xf>
    <xf numFmtId="164" fontId="4" fillId="5" borderId="4" xfId="0" applyNumberFormat="1" applyFont="1" applyFill="1" applyBorder="1" applyAlignment="1" applyProtection="1">
      <alignment horizontal="center"/>
      <protection hidden="1"/>
    </xf>
    <xf numFmtId="2" fontId="0" fillId="0" borderId="0" xfId="0" applyNumberFormat="1" applyAlignment="1" applyProtection="1">
      <alignment horizontal="center"/>
      <protection hidden="1"/>
    </xf>
    <xf numFmtId="2" fontId="0" fillId="0" borderId="0" xfId="0" applyNumberFormat="1" applyProtection="1">
      <protection hidden="1"/>
    </xf>
    <xf numFmtId="0" fontId="7" fillId="0" borderId="0" xfId="0" applyFont="1" applyFill="1" applyBorder="1" applyAlignment="1" applyProtection="1">
      <alignment horizontal="center" wrapText="1"/>
      <protection hidden="1"/>
    </xf>
    <xf numFmtId="165" fontId="7" fillId="0" borderId="0" xfId="0" applyNumberFormat="1" applyFont="1" applyFill="1" applyBorder="1" applyAlignment="1" applyProtection="1">
      <alignment horizontal="center"/>
      <protection hidden="1"/>
    </xf>
    <xf numFmtId="0" fontId="0" fillId="0" borderId="0" xfId="0" applyBorder="1" applyAlignment="1" applyProtection="1">
      <alignment wrapText="1"/>
      <protection hidden="1"/>
    </xf>
    <xf numFmtId="0" fontId="19" fillId="4" borderId="4" xfId="0" applyFont="1" applyFill="1" applyBorder="1" applyAlignment="1" applyProtection="1">
      <alignment horizontal="center"/>
      <protection hidden="1"/>
    </xf>
    <xf numFmtId="0" fontId="19" fillId="4" borderId="12" xfId="0" applyFont="1" applyFill="1" applyBorder="1" applyAlignment="1" applyProtection="1">
      <alignment horizontal="center"/>
      <protection hidden="1"/>
    </xf>
    <xf numFmtId="0" fontId="2" fillId="0" borderId="0" xfId="0" applyFont="1" applyAlignment="1" applyProtection="1">
      <alignment horizontal="left"/>
      <protection hidden="1"/>
    </xf>
    <xf numFmtId="0" fontId="1" fillId="0" borderId="4" xfId="0" applyFont="1" applyBorder="1" applyAlignment="1" applyProtection="1">
      <alignment horizontal="left"/>
      <protection hidden="1"/>
    </xf>
    <xf numFmtId="0" fontId="0" fillId="4" borderId="19" xfId="0" applyFill="1" applyBorder="1" applyAlignment="1" applyProtection="1">
      <alignment horizontal="center"/>
      <protection hidden="1"/>
    </xf>
    <xf numFmtId="0" fontId="0" fillId="4" borderId="12" xfId="0" applyFill="1" applyBorder="1" applyAlignment="1" applyProtection="1">
      <alignment horizontal="center"/>
      <protection hidden="1"/>
    </xf>
    <xf numFmtId="0" fontId="0" fillId="6" borderId="12" xfId="0" applyFill="1" applyBorder="1" applyAlignment="1" applyProtection="1">
      <alignment horizontal="center"/>
      <protection hidden="1"/>
    </xf>
    <xf numFmtId="0" fontId="0" fillId="6" borderId="32" xfId="0" applyFill="1" applyBorder="1" applyAlignment="1" applyProtection="1">
      <alignment horizontal="center"/>
      <protection hidden="1"/>
    </xf>
    <xf numFmtId="0" fontId="12" fillId="0" borderId="0" xfId="0" applyFont="1" applyProtection="1">
      <protection hidden="1"/>
    </xf>
    <xf numFmtId="0" fontId="12" fillId="0" borderId="5" xfId="0" applyFont="1" applyBorder="1" applyProtection="1">
      <protection hidden="1"/>
    </xf>
    <xf numFmtId="0" fontId="12" fillId="0" borderId="6" xfId="0" applyFont="1" applyBorder="1" applyProtection="1">
      <protection hidden="1"/>
    </xf>
    <xf numFmtId="0" fontId="0" fillId="0" borderId="6" xfId="0" applyBorder="1" applyProtection="1">
      <protection hidden="1"/>
    </xf>
    <xf numFmtId="0" fontId="12" fillId="0" borderId="34" xfId="0" applyFont="1" applyBorder="1" applyProtection="1">
      <protection hidden="1"/>
    </xf>
    <xf numFmtId="0" fontId="12" fillId="0" borderId="0" xfId="0" applyFont="1" applyBorder="1" applyProtection="1">
      <protection hidden="1"/>
    </xf>
    <xf numFmtId="0" fontId="0" fillId="0" borderId="7" xfId="0" applyBorder="1" applyProtection="1">
      <protection hidden="1"/>
    </xf>
    <xf numFmtId="0" fontId="0" fillId="0" borderId="38" xfId="0" applyBorder="1" applyProtection="1">
      <protection hidden="1"/>
    </xf>
    <xf numFmtId="0" fontId="0" fillId="0" borderId="34" xfId="0" applyBorder="1" applyProtection="1">
      <protection hidden="1"/>
    </xf>
    <xf numFmtId="0" fontId="12" fillId="0" borderId="0" xfId="0" applyFont="1" applyBorder="1" applyAlignment="1" applyProtection="1">
      <protection hidden="1"/>
    </xf>
    <xf numFmtId="0" fontId="12" fillId="0" borderId="0" xfId="0" applyFont="1" applyFill="1" applyBorder="1" applyAlignment="1" applyProtection="1">
      <protection hidden="1"/>
    </xf>
    <xf numFmtId="0" fontId="0" fillId="0" borderId="0" xfId="0" applyFill="1" applyBorder="1" applyProtection="1">
      <protection hidden="1"/>
    </xf>
    <xf numFmtId="0" fontId="7" fillId="0" borderId="34" xfId="0" applyFont="1" applyBorder="1" applyAlignment="1" applyProtection="1">
      <alignment wrapText="1"/>
      <protection hidden="1"/>
    </xf>
    <xf numFmtId="0" fontId="15" fillId="0" borderId="0" xfId="0" applyFont="1" applyFill="1" applyBorder="1" applyAlignment="1" applyProtection="1">
      <alignment wrapText="1"/>
      <protection hidden="1"/>
    </xf>
    <xf numFmtId="0" fontId="0" fillId="0" borderId="38" xfId="0" applyFill="1" applyBorder="1" applyProtection="1">
      <protection hidden="1"/>
    </xf>
    <xf numFmtId="0" fontId="13" fillId="0" borderId="0" xfId="0" applyFont="1" applyProtection="1">
      <protection hidden="1"/>
    </xf>
    <xf numFmtId="0" fontId="7" fillId="0" borderId="0" xfId="0" applyFont="1" applyBorder="1" applyAlignment="1" applyProtection="1">
      <alignment vertical="top" wrapText="1"/>
      <protection hidden="1"/>
    </xf>
    <xf numFmtId="0" fontId="17" fillId="3" borderId="39" xfId="0" applyFont="1" applyFill="1" applyBorder="1" applyAlignment="1" applyProtection="1">
      <alignment horizontal="center"/>
      <protection hidden="1"/>
    </xf>
    <xf numFmtId="0" fontId="14" fillId="0" borderId="0" xfId="1" applyBorder="1" applyProtection="1">
      <protection hidden="1"/>
    </xf>
    <xf numFmtId="0" fontId="0" fillId="0" borderId="9" xfId="0" applyBorder="1" applyProtection="1">
      <protection hidden="1"/>
    </xf>
    <xf numFmtId="0" fontId="0" fillId="0" borderId="10" xfId="0" applyBorder="1" applyProtection="1">
      <protection hidden="1"/>
    </xf>
    <xf numFmtId="0" fontId="0" fillId="6" borderId="26" xfId="0" applyFont="1" applyFill="1" applyBorder="1" applyAlignment="1" applyProtection="1">
      <alignment horizontal="center"/>
      <protection hidden="1"/>
    </xf>
    <xf numFmtId="0" fontId="0" fillId="6" borderId="35" xfId="0" applyFont="1" applyFill="1" applyBorder="1" applyAlignment="1" applyProtection="1">
      <alignment horizontal="center"/>
      <protection hidden="1"/>
    </xf>
    <xf numFmtId="165" fontId="4" fillId="5" borderId="22" xfId="0" applyNumberFormat="1" applyFont="1" applyFill="1" applyBorder="1" applyAlignment="1" applyProtection="1">
      <alignment horizontal="center"/>
      <protection hidden="1"/>
    </xf>
    <xf numFmtId="165" fontId="7" fillId="5" borderId="4" xfId="0" applyNumberFormat="1" applyFont="1" applyFill="1" applyBorder="1" applyAlignment="1" applyProtection="1">
      <alignment horizontal="center"/>
      <protection hidden="1"/>
    </xf>
    <xf numFmtId="165" fontId="7" fillId="5" borderId="22" xfId="0" applyNumberFormat="1" applyFont="1" applyFill="1" applyBorder="1" applyAlignment="1" applyProtection="1">
      <alignment horizontal="right"/>
      <protection hidden="1"/>
    </xf>
    <xf numFmtId="165" fontId="4" fillId="5" borderId="4" xfId="0" applyNumberFormat="1" applyFont="1" applyFill="1" applyBorder="1" applyAlignment="1" applyProtection="1">
      <alignment horizontal="center"/>
      <protection hidden="1"/>
    </xf>
    <xf numFmtId="165" fontId="4" fillId="5" borderId="3" xfId="0" applyNumberFormat="1" applyFont="1" applyFill="1" applyBorder="1" applyAlignment="1" applyProtection="1">
      <alignment horizontal="right"/>
      <protection hidden="1"/>
    </xf>
    <xf numFmtId="165" fontId="7" fillId="5" borderId="4" xfId="0" applyNumberFormat="1" applyFont="1" applyFill="1" applyBorder="1" applyAlignment="1" applyProtection="1">
      <alignment horizontal="right"/>
      <protection hidden="1"/>
    </xf>
    <xf numFmtId="0" fontId="0" fillId="0" borderId="0" xfId="0" applyAlignment="1" applyProtection="1">
      <alignment horizontal="left" vertical="top" wrapText="1"/>
      <protection hidden="1"/>
    </xf>
    <xf numFmtId="165" fontId="0" fillId="6" borderId="38" xfId="0" applyNumberFormat="1" applyFill="1" applyBorder="1" applyAlignment="1" applyProtection="1">
      <alignment horizontal="center"/>
      <protection hidden="1"/>
    </xf>
    <xf numFmtId="165" fontId="0" fillId="6" borderId="27" xfId="0" applyNumberFormat="1" applyFill="1" applyBorder="1" applyAlignment="1" applyProtection="1">
      <alignment horizontal="center"/>
      <protection hidden="1"/>
    </xf>
    <xf numFmtId="165" fontId="4" fillId="5" borderId="3" xfId="0" applyNumberFormat="1" applyFont="1" applyFill="1" applyBorder="1" applyAlignment="1" applyProtection="1">
      <alignment horizontal="center"/>
      <protection hidden="1"/>
    </xf>
    <xf numFmtId="165" fontId="0" fillId="6" borderId="28" xfId="0" applyNumberFormat="1" applyFill="1" applyBorder="1" applyAlignment="1" applyProtection="1">
      <alignment horizontal="center"/>
      <protection hidden="1"/>
    </xf>
    <xf numFmtId="165" fontId="0" fillId="6" borderId="23" xfId="0" applyNumberForma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0" fillId="2" borderId="8" xfId="0" applyFill="1" applyBorder="1" applyAlignment="1" applyProtection="1">
      <alignment horizontal="center" vertical="top" wrapText="1"/>
      <protection hidden="1"/>
    </xf>
    <xf numFmtId="0" fontId="5" fillId="8" borderId="12" xfId="0" applyFont="1" applyFill="1" applyBorder="1" applyAlignment="1" applyProtection="1">
      <alignment horizontal="center"/>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vertical="top" wrapText="1"/>
      <protection hidden="1"/>
    </xf>
    <xf numFmtId="164" fontId="6" fillId="5" borderId="12" xfId="0" applyNumberFormat="1" applyFont="1" applyFill="1" applyBorder="1" applyAlignment="1" applyProtection="1">
      <alignment horizontal="center"/>
      <protection hidden="1"/>
    </xf>
    <xf numFmtId="165" fontId="6" fillId="5" borderId="12" xfId="0" applyNumberFormat="1" applyFont="1" applyFill="1" applyBorder="1" applyAlignment="1" applyProtection="1">
      <alignment horizontal="center"/>
      <protection hidden="1"/>
    </xf>
    <xf numFmtId="165" fontId="6" fillId="5" borderId="11" xfId="0" applyNumberFormat="1" applyFont="1" applyFill="1" applyBorder="1" applyAlignment="1" applyProtection="1">
      <alignment horizontal="right"/>
      <protection hidden="1"/>
    </xf>
    <xf numFmtId="165" fontId="7" fillId="5" borderId="12" xfId="0" applyNumberFormat="1" applyFont="1" applyFill="1" applyBorder="1" applyAlignment="1" applyProtection="1">
      <alignment horizontal="center"/>
      <protection hidden="1"/>
    </xf>
    <xf numFmtId="165" fontId="7" fillId="11" borderId="4" xfId="0" applyNumberFormat="1" applyFont="1" applyFill="1" applyBorder="1" applyAlignment="1" applyProtection="1">
      <alignment horizontal="center"/>
      <protection hidden="1"/>
    </xf>
    <xf numFmtId="0" fontId="7" fillId="0" borderId="0" xfId="0" applyFont="1" applyBorder="1" applyAlignment="1" applyProtection="1">
      <alignment wrapText="1"/>
      <protection hidden="1"/>
    </xf>
    <xf numFmtId="165" fontId="7" fillId="8" borderId="8" xfId="0" applyNumberFormat="1" applyFont="1" applyFill="1" applyBorder="1" applyAlignment="1" applyProtection="1">
      <alignment horizontal="center"/>
      <protection hidden="1"/>
    </xf>
    <xf numFmtId="0" fontId="0" fillId="0" borderId="0" xfId="0" applyFill="1" applyBorder="1" applyAlignment="1" applyProtection="1">
      <alignment vertical="center" wrapText="1"/>
      <protection hidden="1"/>
    </xf>
    <xf numFmtId="0" fontId="0" fillId="0" borderId="0"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8" fontId="0" fillId="0" borderId="0" xfId="0" applyNumberFormat="1" applyFill="1" applyBorder="1" applyProtection="1">
      <protection hidden="1"/>
    </xf>
    <xf numFmtId="0" fontId="1" fillId="0" borderId="42" xfId="0" applyFont="1" applyBorder="1" applyProtection="1">
      <protection hidden="1"/>
    </xf>
    <xf numFmtId="0" fontId="0" fillId="0" borderId="24" xfId="0" applyFont="1" applyBorder="1" applyProtection="1">
      <protection hidden="1"/>
    </xf>
    <xf numFmtId="0" fontId="0" fillId="0" borderId="42" xfId="0" applyFont="1" applyBorder="1" applyProtection="1">
      <protection hidden="1"/>
    </xf>
    <xf numFmtId="0" fontId="0" fillId="9" borderId="8" xfId="0" applyFill="1" applyBorder="1" applyAlignment="1" applyProtection="1">
      <alignment horizontal="center" vertical="top" wrapText="1"/>
      <protection hidden="1"/>
    </xf>
    <xf numFmtId="165" fontId="7" fillId="5" borderId="9" xfId="0" applyNumberFormat="1" applyFont="1" applyFill="1" applyBorder="1" applyAlignment="1" applyProtection="1">
      <alignment horizontal="center"/>
      <protection hidden="1"/>
    </xf>
    <xf numFmtId="165" fontId="0" fillId="6" borderId="17" xfId="0" applyNumberFormat="1" applyFill="1" applyBorder="1" applyAlignment="1" applyProtection="1">
      <alignment horizontal="right"/>
      <protection hidden="1"/>
    </xf>
    <xf numFmtId="165" fontId="7" fillId="5" borderId="12" xfId="0" applyNumberFormat="1" applyFont="1" applyFill="1" applyBorder="1" applyAlignment="1" applyProtection="1">
      <alignment horizontal="right"/>
      <protection hidden="1"/>
    </xf>
    <xf numFmtId="165" fontId="0" fillId="6" borderId="19" xfId="0" applyNumberFormat="1" applyFill="1" applyBorder="1" applyAlignment="1" applyProtection="1">
      <alignment horizontal="right"/>
      <protection hidden="1"/>
    </xf>
    <xf numFmtId="0" fontId="0" fillId="0" borderId="0" xfId="0" applyAlignment="1" applyProtection="1">
      <alignment horizontal="left" vertical="top" wrapText="1"/>
      <protection hidden="1"/>
    </xf>
    <xf numFmtId="0" fontId="1" fillId="0" borderId="24" xfId="0" applyFont="1" applyBorder="1" applyProtection="1">
      <protection hidden="1"/>
    </xf>
    <xf numFmtId="2" fontId="0" fillId="6" borderId="17" xfId="0" applyNumberFormat="1" applyFont="1" applyFill="1" applyBorder="1" applyAlignment="1" applyProtection="1">
      <alignment horizontal="center"/>
      <protection hidden="1"/>
    </xf>
    <xf numFmtId="164" fontId="7" fillId="5" borderId="22" xfId="0" applyNumberFormat="1" applyFont="1" applyFill="1" applyBorder="1" applyAlignment="1" applyProtection="1">
      <alignment horizontal="center"/>
      <protection hidden="1"/>
    </xf>
    <xf numFmtId="2" fontId="0" fillId="6" borderId="19" xfId="0" applyNumberFormat="1" applyFont="1" applyFill="1" applyBorder="1" applyAlignment="1" applyProtection="1">
      <alignment horizontal="center"/>
      <protection hidden="1"/>
    </xf>
    <xf numFmtId="165" fontId="6" fillId="6" borderId="17" xfId="0" applyNumberFormat="1" applyFont="1" applyFill="1" applyBorder="1" applyAlignment="1" applyProtection="1">
      <alignment horizontal="center"/>
      <protection hidden="1"/>
    </xf>
    <xf numFmtId="165" fontId="6" fillId="6" borderId="19" xfId="0" applyNumberFormat="1" applyFont="1" applyFill="1" applyBorder="1" applyAlignment="1" applyProtection="1">
      <alignment horizontal="center"/>
      <protection hidden="1"/>
    </xf>
    <xf numFmtId="0" fontId="3" fillId="12" borderId="0" xfId="0" applyFont="1" applyFill="1" applyBorder="1" applyAlignment="1" applyProtection="1">
      <alignment horizontal="right" vertical="center" indent="4"/>
      <protection hidden="1"/>
    </xf>
    <xf numFmtId="0" fontId="11" fillId="0" borderId="0" xfId="0" applyFont="1" applyBorder="1" applyAlignment="1" applyProtection="1">
      <alignment vertical="center" wrapText="1"/>
      <protection hidden="1"/>
    </xf>
    <xf numFmtId="165" fontId="0" fillId="6" borderId="3" xfId="0" applyNumberFormat="1" applyFill="1" applyBorder="1" applyAlignment="1" applyProtection="1">
      <alignment wrapText="1"/>
      <protection hidden="1"/>
    </xf>
    <xf numFmtId="0" fontId="0" fillId="0" borderId="0" xfId="0" applyBorder="1" applyAlignment="1" applyProtection="1">
      <alignment horizontal="right" wrapText="1"/>
      <protection hidden="1"/>
    </xf>
    <xf numFmtId="165" fontId="0" fillId="12" borderId="0" xfId="0" applyNumberFormat="1" applyFill="1" applyBorder="1" applyAlignment="1" applyProtection="1">
      <alignment wrapText="1"/>
      <protection hidden="1"/>
    </xf>
    <xf numFmtId="0" fontId="0" fillId="0" borderId="0" xfId="0" applyFill="1" applyBorder="1" applyAlignment="1" applyProtection="1">
      <alignment horizontal="center" vertical="top" wrapText="1"/>
      <protection hidden="1"/>
    </xf>
    <xf numFmtId="0" fontId="0" fillId="0" borderId="4" xfId="0" applyBorder="1" applyAlignment="1" applyProtection="1">
      <alignment horizontal="center" vertical="top" wrapText="1"/>
      <protection hidden="1"/>
    </xf>
    <xf numFmtId="165" fontId="0" fillId="6" borderId="4" xfId="0" applyNumberFormat="1" applyFill="1" applyBorder="1" applyAlignment="1" applyProtection="1">
      <alignment horizontal="center" vertical="top" wrapText="1"/>
      <protection hidden="1"/>
    </xf>
    <xf numFmtId="165" fontId="0" fillId="9" borderId="4" xfId="0" applyNumberFormat="1" applyFill="1" applyBorder="1" applyAlignment="1" applyProtection="1">
      <alignment horizontal="center" vertical="top" wrapText="1"/>
      <protection hidden="1"/>
    </xf>
    <xf numFmtId="0" fontId="12" fillId="0" borderId="9" xfId="0" applyFont="1" applyBorder="1" applyProtection="1">
      <protection hidden="1"/>
    </xf>
    <xf numFmtId="0" fontId="12" fillId="0" borderId="10" xfId="0" applyFont="1" applyBorder="1" applyProtection="1">
      <protection hidden="1"/>
    </xf>
    <xf numFmtId="0" fontId="0" fillId="0" borderId="11" xfId="0" applyBorder="1" applyProtection="1">
      <protection hidden="1"/>
    </xf>
    <xf numFmtId="165" fontId="18" fillId="9" borderId="3" xfId="0" applyNumberFormat="1" applyFont="1" applyFill="1" applyBorder="1" applyAlignment="1" applyProtection="1">
      <alignment horizontal="center"/>
      <protection hidden="1"/>
    </xf>
    <xf numFmtId="164" fontId="6" fillId="4" borderId="13" xfId="0" applyNumberFormat="1" applyFont="1" applyFill="1" applyBorder="1" applyAlignment="1" applyProtection="1">
      <alignment horizontal="center"/>
      <protection hidden="1"/>
    </xf>
    <xf numFmtId="0" fontId="6" fillId="6" borderId="13" xfId="0" applyFont="1" applyFill="1" applyBorder="1" applyAlignment="1" applyProtection="1">
      <alignment horizontal="center"/>
      <protection hidden="1"/>
    </xf>
    <xf numFmtId="164" fontId="6" fillId="6" borderId="13" xfId="0" applyNumberFormat="1" applyFont="1" applyFill="1" applyBorder="1" applyAlignment="1" applyProtection="1">
      <alignment horizontal="center"/>
      <protection hidden="1"/>
    </xf>
    <xf numFmtId="165" fontId="6" fillId="6" borderId="13" xfId="0" applyNumberFormat="1" applyFont="1" applyFill="1" applyBorder="1" applyAlignment="1" applyProtection="1">
      <alignment horizontal="center"/>
      <protection hidden="1"/>
    </xf>
    <xf numFmtId="165" fontId="6" fillId="6" borderId="13" xfId="0" applyNumberFormat="1" applyFont="1" applyFill="1" applyBorder="1" applyAlignment="1" applyProtection="1">
      <alignment horizontal="right"/>
      <protection hidden="1"/>
    </xf>
    <xf numFmtId="0" fontId="6" fillId="6" borderId="17" xfId="0" applyFont="1" applyFill="1" applyBorder="1" applyAlignment="1" applyProtection="1">
      <alignment horizontal="center"/>
      <protection hidden="1"/>
    </xf>
    <xf numFmtId="164" fontId="6" fillId="6" borderId="17" xfId="0" applyNumberFormat="1" applyFont="1" applyFill="1" applyBorder="1" applyAlignment="1" applyProtection="1">
      <alignment horizontal="center"/>
      <protection hidden="1"/>
    </xf>
    <xf numFmtId="165" fontId="6" fillId="6" borderId="17" xfId="0" applyNumberFormat="1" applyFont="1" applyFill="1" applyBorder="1" applyAlignment="1" applyProtection="1">
      <alignment horizontal="right"/>
      <protection hidden="1"/>
    </xf>
    <xf numFmtId="0" fontId="0" fillId="0" borderId="5" xfId="0" applyBorder="1" applyAlignment="1"/>
    <xf numFmtId="0" fontId="0" fillId="0" borderId="6" xfId="0" applyBorder="1" applyAlignment="1"/>
    <xf numFmtId="0" fontId="0" fillId="0" borderId="7" xfId="0" applyBorder="1" applyAlignment="1"/>
    <xf numFmtId="0" fontId="0" fillId="0" borderId="34" xfId="0" applyBorder="1" applyAlignment="1"/>
    <xf numFmtId="0" fontId="0" fillId="0" borderId="0" xfId="0" applyBorder="1" applyAlignment="1"/>
    <xf numFmtId="0" fontId="0" fillId="0" borderId="38" xfId="0" applyBorder="1" applyAlignment="1"/>
    <xf numFmtId="0" fontId="0" fillId="0" borderId="9" xfId="0" applyBorder="1" applyAlignment="1"/>
    <xf numFmtId="0" fontId="0" fillId="0" borderId="10" xfId="0" applyBorder="1" applyAlignment="1"/>
    <xf numFmtId="0" fontId="0" fillId="0" borderId="11" xfId="0" applyBorder="1" applyAlignment="1"/>
    <xf numFmtId="0" fontId="20" fillId="0" borderId="0" xfId="0" applyFont="1" applyFill="1" applyBorder="1" applyAlignment="1" applyProtection="1">
      <alignment wrapText="1"/>
      <protection hidden="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34" xfId="0" applyBorder="1" applyAlignment="1">
      <alignment horizontal="center"/>
    </xf>
    <xf numFmtId="0" fontId="0" fillId="0" borderId="0" xfId="0" applyBorder="1" applyAlignment="1">
      <alignment horizontal="center"/>
    </xf>
    <xf numFmtId="0" fontId="0" fillId="0" borderId="3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0" xfId="0" applyBorder="1" applyAlignment="1" applyProtection="1">
      <alignment horizontal="right"/>
      <protection hidden="1"/>
    </xf>
    <xf numFmtId="0" fontId="0" fillId="0" borderId="11" xfId="0" applyBorder="1" applyAlignment="1" applyProtection="1">
      <alignment horizontal="right"/>
      <protection hidden="1"/>
    </xf>
    <xf numFmtId="0" fontId="0" fillId="0" borderId="0" xfId="0" applyBorder="1" applyAlignment="1" applyProtection="1">
      <alignment horizontal="right"/>
      <protection hidden="1"/>
    </xf>
    <xf numFmtId="0" fontId="4" fillId="2" borderId="39" xfId="0" applyFont="1" applyFill="1" applyBorder="1" applyAlignment="1" applyProtection="1">
      <alignment horizontal="right"/>
      <protection hidden="1"/>
    </xf>
    <xf numFmtId="0" fontId="16" fillId="7" borderId="6" xfId="0" applyFont="1" applyFill="1" applyBorder="1" applyAlignment="1" applyProtection="1">
      <alignment horizontal="center" vertical="center" wrapText="1"/>
      <protection hidden="1"/>
    </xf>
    <xf numFmtId="0" fontId="16" fillId="7" borderId="7" xfId="0" applyFont="1" applyFill="1" applyBorder="1" applyAlignment="1" applyProtection="1">
      <alignment horizontal="center" vertical="center" wrapText="1"/>
      <protection hidden="1"/>
    </xf>
    <xf numFmtId="0" fontId="16" fillId="7" borderId="0" xfId="0" applyFont="1" applyFill="1" applyBorder="1" applyAlignment="1" applyProtection="1">
      <alignment horizontal="center" vertical="center" wrapText="1"/>
      <protection hidden="1"/>
    </xf>
    <xf numFmtId="0" fontId="16" fillId="7" borderId="38" xfId="0" applyFont="1" applyFill="1" applyBorder="1" applyAlignment="1" applyProtection="1">
      <alignment horizontal="center" vertical="center" wrapText="1"/>
      <protection hidden="1"/>
    </xf>
    <xf numFmtId="0" fontId="7" fillId="0" borderId="0" xfId="0" applyFont="1" applyBorder="1" applyAlignment="1" applyProtection="1">
      <alignment horizontal="center" vertical="top" wrapText="1"/>
      <protection hidden="1"/>
    </xf>
    <xf numFmtId="0" fontId="20" fillId="0" borderId="0" xfId="0" applyFont="1" applyFill="1" applyBorder="1" applyAlignment="1" applyProtection="1">
      <alignment horizontal="center" wrapText="1"/>
      <protection hidden="1"/>
    </xf>
    <xf numFmtId="0" fontId="4" fillId="2" borderId="40" xfId="0" applyFont="1" applyFill="1" applyBorder="1" applyAlignment="1" applyProtection="1">
      <alignment horizontal="center"/>
      <protection hidden="1"/>
    </xf>
    <xf numFmtId="0" fontId="4" fillId="2" borderId="18" xfId="0" applyFont="1" applyFill="1" applyBorder="1" applyAlignment="1" applyProtection="1">
      <alignment horizontal="center"/>
      <protection hidden="1"/>
    </xf>
    <xf numFmtId="0" fontId="4" fillId="2" borderId="41" xfId="0" applyFont="1" applyFill="1" applyBorder="1" applyAlignment="1" applyProtection="1">
      <alignment horizontal="center"/>
      <protection hidden="1"/>
    </xf>
    <xf numFmtId="0" fontId="7" fillId="0" borderId="8" xfId="0" applyFont="1" applyBorder="1" applyAlignment="1" applyProtection="1">
      <alignment horizontal="center" wrapText="1"/>
      <protection hidden="1"/>
    </xf>
    <xf numFmtId="0" fontId="7" fillId="0" borderId="15" xfId="0" applyFont="1" applyBorder="1" applyAlignment="1" applyProtection="1">
      <alignment horizontal="center" wrapText="1"/>
      <protection hidden="1"/>
    </xf>
    <xf numFmtId="0" fontId="7" fillId="0" borderId="12" xfId="0" applyFont="1" applyBorder="1" applyAlignment="1" applyProtection="1">
      <alignment horizontal="center" wrapText="1"/>
      <protection hidden="1"/>
    </xf>
    <xf numFmtId="0" fontId="0" fillId="0" borderId="0" xfId="0" applyBorder="1" applyAlignment="1" applyProtection="1">
      <alignment horizontal="left" vertical="top" wrapText="1"/>
      <protection hidden="1"/>
    </xf>
    <xf numFmtId="0" fontId="23" fillId="7" borderId="5" xfId="0" applyFont="1" applyFill="1" applyBorder="1" applyAlignment="1" applyProtection="1">
      <alignment horizontal="right" vertical="center" wrapText="1" indent="3"/>
      <protection hidden="1"/>
    </xf>
    <xf numFmtId="0" fontId="3" fillId="7" borderId="6" xfId="0" applyFont="1" applyFill="1" applyBorder="1" applyAlignment="1" applyProtection="1">
      <alignment horizontal="right" vertical="center" indent="3"/>
      <protection hidden="1"/>
    </xf>
    <xf numFmtId="0" fontId="3" fillId="7" borderId="7" xfId="0" applyFont="1" applyFill="1" applyBorder="1" applyAlignment="1" applyProtection="1">
      <alignment horizontal="right" vertical="center" indent="3"/>
      <protection hidden="1"/>
    </xf>
    <xf numFmtId="0" fontId="3" fillId="7" borderId="9" xfId="0" applyFont="1" applyFill="1" applyBorder="1" applyAlignment="1" applyProtection="1">
      <alignment horizontal="right" vertical="center" indent="3"/>
      <protection hidden="1"/>
    </xf>
    <xf numFmtId="0" fontId="3" fillId="7" borderId="10" xfId="0" applyFont="1" applyFill="1" applyBorder="1" applyAlignment="1" applyProtection="1">
      <alignment horizontal="right" vertical="center" indent="3"/>
      <protection hidden="1"/>
    </xf>
    <xf numFmtId="0" fontId="3" fillId="7" borderId="11" xfId="0" applyFont="1" applyFill="1" applyBorder="1" applyAlignment="1" applyProtection="1">
      <alignment horizontal="right" vertical="center" indent="3"/>
      <protection hidden="1"/>
    </xf>
    <xf numFmtId="0" fontId="4" fillId="2" borderId="1" xfId="0" applyFont="1" applyFill="1" applyBorder="1" applyAlignment="1" applyProtection="1">
      <alignment horizontal="right"/>
      <protection hidden="1"/>
    </xf>
    <xf numFmtId="0" fontId="4" fillId="2" borderId="2" xfId="0" applyFont="1" applyFill="1" applyBorder="1" applyAlignment="1" applyProtection="1">
      <alignment horizontal="right"/>
      <protection hidden="1"/>
    </xf>
    <xf numFmtId="0" fontId="4" fillId="2" borderId="3" xfId="0" applyFont="1" applyFill="1" applyBorder="1" applyAlignment="1" applyProtection="1">
      <alignment horizontal="right"/>
      <protection hidden="1"/>
    </xf>
    <xf numFmtId="2" fontId="0" fillId="0" borderId="8" xfId="0" applyNumberFormat="1" applyFont="1" applyBorder="1" applyAlignment="1" applyProtection="1">
      <alignment horizontal="center" wrapText="1"/>
      <protection hidden="1"/>
    </xf>
    <xf numFmtId="2" fontId="0" fillId="0" borderId="15" xfId="0" applyNumberFormat="1" applyFont="1" applyBorder="1" applyAlignment="1" applyProtection="1">
      <alignment horizontal="center" wrapText="1"/>
      <protection hidden="1"/>
    </xf>
    <xf numFmtId="2" fontId="0" fillId="0" borderId="12" xfId="0" applyNumberFormat="1" applyFont="1" applyBorder="1" applyAlignment="1" applyProtection="1">
      <alignment horizontal="center" wrapText="1"/>
      <protection hidden="1"/>
    </xf>
    <xf numFmtId="0" fontId="4" fillId="5" borderId="29" xfId="0" applyFont="1" applyFill="1" applyBorder="1" applyAlignment="1" applyProtection="1">
      <alignment horizontal="center"/>
      <protection hidden="1"/>
    </xf>
    <xf numFmtId="0" fontId="4" fillId="5" borderId="30" xfId="0" applyFont="1" applyFill="1" applyBorder="1" applyAlignment="1" applyProtection="1">
      <alignment horizontal="center"/>
      <protection hidden="1"/>
    </xf>
    <xf numFmtId="0" fontId="7" fillId="5" borderId="1" xfId="0" applyFont="1" applyFill="1" applyBorder="1" applyAlignment="1" applyProtection="1">
      <alignment horizontal="center" wrapText="1"/>
      <protection hidden="1"/>
    </xf>
    <xf numFmtId="0" fontId="7" fillId="5" borderId="2" xfId="0" applyFont="1" applyFill="1" applyBorder="1" applyAlignment="1" applyProtection="1">
      <alignment horizontal="center" wrapText="1"/>
      <protection hidden="1"/>
    </xf>
    <xf numFmtId="0" fontId="0" fillId="9" borderId="8" xfId="0" applyFill="1" applyBorder="1" applyAlignment="1" applyProtection="1">
      <alignment horizontal="center" vertical="center" wrapText="1"/>
      <protection hidden="1"/>
    </xf>
    <xf numFmtId="0" fontId="0" fillId="9" borderId="15" xfId="0" applyFill="1" applyBorder="1" applyAlignment="1" applyProtection="1">
      <alignment horizontal="center" vertical="center" wrapText="1"/>
      <protection hidden="1"/>
    </xf>
    <xf numFmtId="0" fontId="0" fillId="9" borderId="12" xfId="0" applyFill="1" applyBorder="1" applyAlignment="1" applyProtection="1">
      <alignment horizontal="center" vertical="center" wrapText="1"/>
      <protection hidden="1"/>
    </xf>
    <xf numFmtId="0" fontId="7" fillId="0" borderId="8"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0" fillId="0" borderId="0" xfId="0" applyAlignment="1" applyProtection="1">
      <alignment horizontal="left" vertical="top" wrapText="1"/>
      <protection hidden="1"/>
    </xf>
    <xf numFmtId="0" fontId="3" fillId="7" borderId="5" xfId="0" applyFont="1" applyFill="1" applyBorder="1" applyAlignment="1" applyProtection="1">
      <alignment horizontal="right" vertical="center" wrapText="1" indent="3"/>
      <protection hidden="1"/>
    </xf>
    <xf numFmtId="0" fontId="0" fillId="0" borderId="8" xfId="0" applyBorder="1" applyAlignment="1" applyProtection="1">
      <alignment horizontal="center" wrapText="1"/>
      <protection hidden="1"/>
    </xf>
    <xf numFmtId="0" fontId="0" fillId="0" borderId="15" xfId="0" applyBorder="1" applyAlignment="1" applyProtection="1">
      <alignment horizontal="center" wrapText="1"/>
      <protection hidden="1"/>
    </xf>
    <xf numFmtId="0" fontId="6" fillId="5" borderId="20" xfId="0" applyFont="1" applyFill="1" applyBorder="1" applyAlignment="1" applyProtection="1">
      <alignment horizontal="center"/>
      <protection hidden="1"/>
    </xf>
    <xf numFmtId="0" fontId="6" fillId="5" borderId="36" xfId="0" applyFont="1" applyFill="1" applyBorder="1" applyAlignment="1" applyProtection="1">
      <alignment horizontal="center"/>
      <protection hidden="1"/>
    </xf>
    <xf numFmtId="0" fontId="0" fillId="2" borderId="8" xfId="0" applyFill="1" applyBorder="1" applyAlignment="1" applyProtection="1">
      <alignment horizontal="center" vertical="top" wrapText="1"/>
      <protection hidden="1"/>
    </xf>
    <xf numFmtId="0" fontId="0" fillId="2" borderId="15" xfId="0" applyFill="1" applyBorder="1" applyAlignment="1" applyProtection="1">
      <alignment horizontal="center" vertical="top" wrapText="1"/>
      <protection hidden="1"/>
    </xf>
    <xf numFmtId="0" fontId="0" fillId="2" borderId="12" xfId="0" applyFill="1" applyBorder="1" applyAlignment="1" applyProtection="1">
      <alignment horizontal="center" vertical="top" wrapText="1"/>
      <protection hidden="1"/>
    </xf>
    <xf numFmtId="0" fontId="18" fillId="4" borderId="8" xfId="0" applyFont="1" applyFill="1" applyBorder="1" applyAlignment="1" applyProtection="1">
      <alignment horizontal="center" vertical="center" wrapText="1"/>
      <protection hidden="1"/>
    </xf>
    <xf numFmtId="0" fontId="18" fillId="4" borderId="15" xfId="0" applyFont="1" applyFill="1" applyBorder="1" applyAlignment="1" applyProtection="1">
      <alignment horizontal="center" vertical="center" wrapText="1"/>
      <protection hidden="1"/>
    </xf>
    <xf numFmtId="0" fontId="18" fillId="4" borderId="12" xfId="0" applyFont="1" applyFill="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11" fillId="0" borderId="15" xfId="0" applyFont="1" applyBorder="1" applyAlignment="1" applyProtection="1">
      <alignment horizontal="center" vertical="center" wrapText="1"/>
      <protection hidden="1"/>
    </xf>
    <xf numFmtId="0" fontId="11" fillId="0" borderId="12" xfId="0" applyFont="1" applyBorder="1" applyAlignment="1" applyProtection="1">
      <alignment horizontal="center" vertical="center" wrapText="1"/>
      <protection hidden="1"/>
    </xf>
    <xf numFmtId="0" fontId="3" fillId="7" borderId="5" xfId="0" applyFont="1" applyFill="1" applyBorder="1" applyAlignment="1" applyProtection="1">
      <alignment horizontal="right" vertical="center" wrapText="1" indent="4"/>
      <protection hidden="1"/>
    </xf>
    <xf numFmtId="0" fontId="3" fillId="7" borderId="6" xfId="0" applyFont="1" applyFill="1" applyBorder="1" applyAlignment="1" applyProtection="1">
      <alignment horizontal="right" vertical="center" indent="4"/>
      <protection hidden="1"/>
    </xf>
    <xf numFmtId="0" fontId="3" fillId="7" borderId="7" xfId="0" applyFont="1" applyFill="1" applyBorder="1" applyAlignment="1" applyProtection="1">
      <alignment horizontal="right" vertical="center" indent="4"/>
      <protection hidden="1"/>
    </xf>
    <xf numFmtId="0" fontId="3" fillId="7" borderId="9" xfId="0" applyFont="1" applyFill="1" applyBorder="1" applyAlignment="1" applyProtection="1">
      <alignment horizontal="right" vertical="center" indent="4"/>
      <protection hidden="1"/>
    </xf>
    <xf numFmtId="0" fontId="3" fillId="7" borderId="10" xfId="0" applyFont="1" applyFill="1" applyBorder="1" applyAlignment="1" applyProtection="1">
      <alignment horizontal="right" vertical="center" indent="4"/>
      <protection hidden="1"/>
    </xf>
    <xf numFmtId="0" fontId="3" fillId="7" borderId="11" xfId="0" applyFont="1" applyFill="1" applyBorder="1" applyAlignment="1" applyProtection="1">
      <alignment horizontal="right" vertical="center" indent="4"/>
      <protection hidden="1"/>
    </xf>
    <xf numFmtId="0" fontId="7" fillId="5" borderId="20" xfId="0" applyFont="1" applyFill="1" applyBorder="1" applyAlignment="1" applyProtection="1">
      <alignment horizontal="center"/>
      <protection hidden="1"/>
    </xf>
    <xf numFmtId="0" fontId="7" fillId="5" borderId="21" xfId="0" applyFont="1" applyFill="1" applyBorder="1" applyAlignment="1" applyProtection="1">
      <alignment horizontal="center"/>
      <protection hidden="1"/>
    </xf>
    <xf numFmtId="0" fontId="0" fillId="10" borderId="5" xfId="0" applyFill="1" applyBorder="1" applyAlignment="1" applyProtection="1">
      <alignment horizontal="center" vertical="center" wrapText="1"/>
      <protection hidden="1"/>
    </xf>
    <xf numFmtId="0" fontId="0" fillId="10" borderId="6" xfId="0" applyFill="1" applyBorder="1" applyAlignment="1" applyProtection="1">
      <alignment horizontal="center" vertical="center" wrapText="1"/>
      <protection hidden="1"/>
    </xf>
    <xf numFmtId="0" fontId="0" fillId="10" borderId="7" xfId="0" applyFill="1" applyBorder="1" applyAlignment="1" applyProtection="1">
      <alignment horizontal="center" vertical="center" wrapText="1"/>
      <protection hidden="1"/>
    </xf>
    <xf numFmtId="0" fontId="0" fillId="10" borderId="34" xfId="0" applyFill="1" applyBorder="1" applyAlignment="1" applyProtection="1">
      <alignment horizontal="center" vertical="center" wrapText="1"/>
      <protection hidden="1"/>
    </xf>
    <xf numFmtId="0" fontId="0" fillId="10" borderId="0" xfId="0" applyFill="1" applyBorder="1" applyAlignment="1" applyProtection="1">
      <alignment horizontal="center" vertical="center" wrapText="1"/>
      <protection hidden="1"/>
    </xf>
    <xf numFmtId="0" fontId="0" fillId="10" borderId="38" xfId="0" applyFill="1" applyBorder="1" applyAlignment="1" applyProtection="1">
      <alignment horizontal="center" vertical="center" wrapText="1"/>
      <protection hidden="1"/>
    </xf>
    <xf numFmtId="0" fontId="0" fillId="10" borderId="9" xfId="0" applyFill="1" applyBorder="1" applyAlignment="1" applyProtection="1">
      <alignment horizontal="center" vertical="center" wrapText="1"/>
      <protection hidden="1"/>
    </xf>
    <xf numFmtId="0" fontId="0" fillId="10" borderId="10" xfId="0" applyFill="1" applyBorder="1" applyAlignment="1" applyProtection="1">
      <alignment horizontal="center" vertical="center" wrapText="1"/>
      <protection hidden="1"/>
    </xf>
    <xf numFmtId="0" fontId="0" fillId="10" borderId="11" xfId="0" applyFill="1"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15"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6" fillId="2" borderId="8" xfId="0" applyFont="1" applyFill="1" applyBorder="1" applyAlignment="1" applyProtection="1">
      <alignment horizontal="center" vertical="top" wrapText="1"/>
      <protection hidden="1"/>
    </xf>
    <xf numFmtId="0" fontId="6" fillId="2" borderId="15" xfId="0" applyFont="1" applyFill="1" applyBorder="1" applyAlignment="1" applyProtection="1">
      <alignment horizontal="center" vertical="top" wrapText="1"/>
      <protection hidden="1"/>
    </xf>
    <xf numFmtId="0" fontId="6" fillId="2" borderId="12" xfId="0" applyFont="1" applyFill="1" applyBorder="1" applyAlignment="1" applyProtection="1">
      <alignment horizontal="center" vertical="top" wrapText="1"/>
      <protection hidden="1"/>
    </xf>
    <xf numFmtId="0" fontId="18" fillId="4" borderId="5" xfId="0" applyFont="1" applyFill="1" applyBorder="1" applyAlignment="1" applyProtection="1">
      <alignment horizontal="center" wrapText="1"/>
      <protection hidden="1"/>
    </xf>
    <xf numFmtId="0" fontId="18" fillId="4" borderId="6" xfId="0" applyFont="1" applyFill="1" applyBorder="1" applyAlignment="1" applyProtection="1">
      <alignment horizontal="center"/>
      <protection hidden="1"/>
    </xf>
    <xf numFmtId="0" fontId="18" fillId="4" borderId="7" xfId="0" applyFont="1" applyFill="1" applyBorder="1" applyAlignment="1" applyProtection="1">
      <alignment horizontal="center"/>
      <protection hidden="1"/>
    </xf>
    <xf numFmtId="0" fontId="18" fillId="4" borderId="9" xfId="0" applyFont="1" applyFill="1" applyBorder="1" applyAlignment="1" applyProtection="1">
      <alignment horizontal="center"/>
      <protection hidden="1"/>
    </xf>
    <xf numFmtId="0" fontId="18" fillId="4" borderId="10" xfId="0" applyFont="1" applyFill="1" applyBorder="1" applyAlignment="1" applyProtection="1">
      <alignment horizontal="center"/>
      <protection hidden="1"/>
    </xf>
    <xf numFmtId="0" fontId="18" fillId="4" borderId="11" xfId="0" applyFont="1" applyFill="1" applyBorder="1" applyAlignment="1" applyProtection="1">
      <alignment horizontal="center"/>
      <protection hidden="1"/>
    </xf>
    <xf numFmtId="0" fontId="6" fillId="9" borderId="8" xfId="0" applyFont="1" applyFill="1" applyBorder="1" applyAlignment="1" applyProtection="1">
      <alignment horizontal="center" vertical="top" wrapText="1"/>
      <protection hidden="1"/>
    </xf>
    <xf numFmtId="0" fontId="6" fillId="9" borderId="15" xfId="0" applyFont="1" applyFill="1" applyBorder="1" applyAlignment="1" applyProtection="1">
      <alignment horizontal="center" vertical="top" wrapText="1"/>
      <protection hidden="1"/>
    </xf>
    <xf numFmtId="0" fontId="6" fillId="9" borderId="12" xfId="0" applyFont="1" applyFill="1" applyBorder="1" applyAlignment="1" applyProtection="1">
      <alignment horizontal="center" vertical="top" wrapText="1"/>
      <protection hidden="1"/>
    </xf>
    <xf numFmtId="0" fontId="18" fillId="2" borderId="1" xfId="0" applyFont="1" applyFill="1" applyBorder="1" applyAlignment="1" applyProtection="1">
      <alignment horizontal="right"/>
      <protection hidden="1"/>
    </xf>
    <xf numFmtId="0" fontId="18" fillId="2" borderId="2" xfId="0" applyFont="1" applyFill="1" applyBorder="1" applyAlignment="1" applyProtection="1">
      <alignment horizontal="right"/>
      <protection hidden="1"/>
    </xf>
    <xf numFmtId="0" fontId="18" fillId="2" borderId="3" xfId="0" applyFont="1" applyFill="1" applyBorder="1" applyAlignment="1" applyProtection="1">
      <alignment horizontal="right"/>
      <protection hidden="1"/>
    </xf>
    <xf numFmtId="0" fontId="7" fillId="5" borderId="29" xfId="0" applyFont="1" applyFill="1" applyBorder="1" applyAlignment="1" applyProtection="1">
      <alignment horizontal="center"/>
      <protection hidden="1"/>
    </xf>
    <xf numFmtId="0" fontId="7" fillId="5" borderId="30" xfId="0" applyFont="1" applyFill="1" applyBorder="1" applyAlignment="1" applyProtection="1">
      <alignment horizontal="center"/>
      <protection hidden="1"/>
    </xf>
    <xf numFmtId="0" fontId="18" fillId="4" borderId="1" xfId="0" applyFont="1" applyFill="1" applyBorder="1" applyAlignment="1" applyProtection="1">
      <alignment horizontal="right"/>
      <protection hidden="1"/>
    </xf>
    <xf numFmtId="0" fontId="18" fillId="4" borderId="2" xfId="0" applyFont="1" applyFill="1" applyBorder="1" applyAlignment="1" applyProtection="1">
      <alignment horizontal="right"/>
      <protection hidden="1"/>
    </xf>
    <xf numFmtId="0" fontId="18" fillId="4" borderId="3" xfId="0" applyFont="1" applyFill="1" applyBorder="1" applyAlignment="1" applyProtection="1">
      <alignment horizontal="right"/>
      <protection hidden="1"/>
    </xf>
    <xf numFmtId="0" fontId="20" fillId="9" borderId="8" xfId="0" applyFont="1" applyFill="1" applyBorder="1" applyAlignment="1" applyProtection="1">
      <alignment horizontal="center" wrapText="1"/>
      <protection hidden="1"/>
    </xf>
    <xf numFmtId="0" fontId="20" fillId="9" borderId="15" xfId="0" applyFont="1" applyFill="1" applyBorder="1" applyAlignment="1" applyProtection="1">
      <alignment horizontal="center" wrapText="1"/>
      <protection hidden="1"/>
    </xf>
    <xf numFmtId="0" fontId="20" fillId="9" borderId="12" xfId="0" applyFont="1" applyFill="1" applyBorder="1" applyAlignment="1" applyProtection="1">
      <alignment horizontal="center" wrapText="1"/>
      <protection hidden="1"/>
    </xf>
  </cellXfs>
  <cellStyles count="2">
    <cellStyle name="Hyperlink" xfId="1" builtinId="8"/>
    <cellStyle name="Normal" xfId="0" builtinId="0"/>
  </cellStyles>
  <dxfs count="0"/>
  <tableStyles count="0" defaultTableStyle="TableStyleMedium2" defaultPivotStyle="PivotStyleLight16"/>
  <colors>
    <mruColors>
      <color rgb="FFFFFF99"/>
      <color rgb="FFFFFFCC"/>
      <color rgb="FFDDD3C1"/>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APD Electricity'!A1"/><Relationship Id="rId7" Type="http://schemas.openxmlformats.org/officeDocument/2006/relationships/image" Target="../media/image3.png"/><Relationship Id="rId2" Type="http://schemas.openxmlformats.org/officeDocument/2006/relationships/hyperlink" Target="#'Combined HHD Water &amp; Electricty'!A1"/><Relationship Id="rId1" Type="http://schemas.openxmlformats.org/officeDocument/2006/relationships/hyperlink" Target="#'HHD Electricity'!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CAPD Electricity'!A1"/></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png"/><Relationship Id="rId1" Type="http://schemas.openxmlformats.org/officeDocument/2006/relationships/image" Target="../media/image1.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11</xdr:col>
      <xdr:colOff>23813</xdr:colOff>
      <xdr:row>29</xdr:row>
      <xdr:rowOff>14287</xdr:rowOff>
    </xdr:from>
    <xdr:to>
      <xdr:col>14</xdr:col>
      <xdr:colOff>7938</xdr:colOff>
      <xdr:row>32</xdr:row>
      <xdr:rowOff>33338</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6111876" y="4594225"/>
          <a:ext cx="1976437" cy="590551"/>
        </a:xfrm>
        <a:prstGeom prst="rect">
          <a:avLst/>
        </a:prstGeom>
        <a:solidFill>
          <a:schemeClr val="accent5">
            <a:lumMod val="75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HHD Electricity Reimbursement Form</a:t>
          </a:r>
        </a:p>
      </xdr:txBody>
    </xdr:sp>
    <xdr:clientData/>
  </xdr:twoCellAnchor>
  <xdr:twoCellAnchor>
    <xdr:from>
      <xdr:col>11</xdr:col>
      <xdr:colOff>25400</xdr:colOff>
      <xdr:row>34</xdr:row>
      <xdr:rowOff>19050</xdr:rowOff>
    </xdr:from>
    <xdr:to>
      <xdr:col>14</xdr:col>
      <xdr:colOff>6350</xdr:colOff>
      <xdr:row>39</xdr:row>
      <xdr:rowOff>174625</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6113463" y="5551488"/>
          <a:ext cx="1973262" cy="1116012"/>
        </a:xfrm>
        <a:prstGeom prst="rect">
          <a:avLst/>
        </a:prstGeom>
        <a:solidFill>
          <a:schemeClr val="accent5">
            <a:lumMod val="75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solidFill>
                <a:schemeClr val="bg1"/>
              </a:solidFill>
            </a:rPr>
            <a:t>Combined HHD Water and Electricity</a:t>
          </a:r>
          <a:r>
            <a:rPr lang="en-GB" sz="1300" b="1" baseline="0">
              <a:solidFill>
                <a:schemeClr val="bg1"/>
              </a:solidFill>
            </a:rPr>
            <a:t> </a:t>
          </a:r>
          <a:r>
            <a:rPr lang="en-GB" sz="1300" b="1">
              <a:solidFill>
                <a:schemeClr val="bg1"/>
              </a:solidFill>
            </a:rPr>
            <a:t>Reimbursement Form</a:t>
          </a:r>
          <a:r>
            <a:rPr lang="en-GB" sz="1300" b="1" baseline="0">
              <a:solidFill>
                <a:schemeClr val="bg1"/>
              </a:solidFill>
            </a:rPr>
            <a:t> </a:t>
          </a:r>
          <a:r>
            <a:rPr lang="en-GB" sz="1300" b="1">
              <a:solidFill>
                <a:schemeClr val="bg1"/>
              </a:solidFill>
            </a:rPr>
            <a:t> </a:t>
          </a:r>
          <a:r>
            <a:rPr lang="en-GB" sz="1300" b="1">
              <a:solidFill>
                <a:schemeClr val="accent2">
                  <a:lumMod val="60000"/>
                  <a:lumOff val="40000"/>
                </a:schemeClr>
              </a:solidFill>
            </a:rPr>
            <a:t>(for patients not yet recieving WaterSure)</a:t>
          </a:r>
        </a:p>
      </xdr:txBody>
    </xdr:sp>
    <xdr:clientData/>
  </xdr:twoCellAnchor>
  <xdr:twoCellAnchor>
    <xdr:from>
      <xdr:col>11</xdr:col>
      <xdr:colOff>4605</xdr:colOff>
      <xdr:row>19</xdr:row>
      <xdr:rowOff>9211</xdr:rowOff>
    </xdr:from>
    <xdr:to>
      <xdr:col>13</xdr:col>
      <xdr:colOff>699930</xdr:colOff>
      <xdr:row>22</xdr:row>
      <xdr:rowOff>28262</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6081555" y="2685736"/>
          <a:ext cx="1971675" cy="590551"/>
        </a:xfrm>
        <a:prstGeom prst="rect">
          <a:avLst/>
        </a:prstGeom>
        <a:solidFill>
          <a:schemeClr val="accent5">
            <a:lumMod val="75000"/>
          </a:schemeClr>
        </a:solidFill>
        <a:effectLst>
          <a:softEdge rad="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APD Electricity Reimbursement Form</a:t>
          </a:r>
        </a:p>
      </xdr:txBody>
    </xdr:sp>
    <xdr:clientData/>
  </xdr:twoCellAnchor>
  <xdr:twoCellAnchor>
    <xdr:from>
      <xdr:col>11</xdr:col>
      <xdr:colOff>16922</xdr:colOff>
      <xdr:row>24</xdr:row>
      <xdr:rowOff>4675</xdr:rowOff>
    </xdr:from>
    <xdr:to>
      <xdr:col>13</xdr:col>
      <xdr:colOff>712247</xdr:colOff>
      <xdr:row>27</xdr:row>
      <xdr:rowOff>19940</xdr:rowOff>
    </xdr:to>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0000-000008000000}"/>
            </a:ext>
          </a:extLst>
        </xdr:cNvPr>
        <xdr:cNvSpPr/>
      </xdr:nvSpPr>
      <xdr:spPr>
        <a:xfrm>
          <a:off x="6104985" y="3632113"/>
          <a:ext cx="1973262" cy="586765"/>
        </a:xfrm>
        <a:prstGeom prst="rect">
          <a:avLst/>
        </a:prstGeom>
        <a:solidFill>
          <a:schemeClr val="accent5">
            <a:lumMod val="75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CAPD Electricity Reimbursement Form</a:t>
          </a:r>
        </a:p>
      </xdr:txBody>
    </xdr:sp>
    <xdr:clientData/>
  </xdr:twoCellAnchor>
  <xdr:twoCellAnchor editAs="oneCell">
    <xdr:from>
      <xdr:col>2</xdr:col>
      <xdr:colOff>321735</xdr:colOff>
      <xdr:row>7</xdr:row>
      <xdr:rowOff>33867</xdr:rowOff>
    </xdr:from>
    <xdr:to>
      <xdr:col>5</xdr:col>
      <xdr:colOff>423334</xdr:colOff>
      <xdr:row>16</xdr:row>
      <xdr:rowOff>46038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5"/>
        <a:stretch>
          <a:fillRect/>
        </a:stretch>
      </xdr:blipFill>
      <xdr:spPr>
        <a:xfrm>
          <a:off x="770468" y="1363134"/>
          <a:ext cx="1947333" cy="1764771"/>
        </a:xfrm>
        <a:prstGeom prst="rect">
          <a:avLst/>
        </a:prstGeom>
      </xdr:spPr>
    </xdr:pic>
    <xdr:clientData/>
  </xdr:twoCellAnchor>
  <xdr:twoCellAnchor editAs="oneCell">
    <xdr:from>
      <xdr:col>2</xdr:col>
      <xdr:colOff>440267</xdr:colOff>
      <xdr:row>1</xdr:row>
      <xdr:rowOff>84667</xdr:rowOff>
    </xdr:from>
    <xdr:to>
      <xdr:col>5</xdr:col>
      <xdr:colOff>186267</xdr:colOff>
      <xdr:row>5</xdr:row>
      <xdr:rowOff>99248</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89000" y="1210734"/>
          <a:ext cx="1591734" cy="759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245535</xdr:colOff>
      <xdr:row>1</xdr:row>
      <xdr:rowOff>127002</xdr:rowOff>
    </xdr:from>
    <xdr:to>
      <xdr:col>8</xdr:col>
      <xdr:colOff>336771</xdr:colOff>
      <xdr:row>5</xdr:row>
      <xdr:rowOff>67733</xdr:rowOff>
    </xdr:to>
    <xdr:pic>
      <xdr:nvPicPr>
        <xdr:cNvPr id="11" name="Picture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174068" y="321735"/>
          <a:ext cx="700836" cy="685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508001</xdr:colOff>
      <xdr:row>1</xdr:row>
      <xdr:rowOff>67734</xdr:rowOff>
    </xdr:from>
    <xdr:to>
      <xdr:col>12</xdr:col>
      <xdr:colOff>668867</xdr:colOff>
      <xdr:row>5</xdr:row>
      <xdr:rowOff>101119</xdr:rowOff>
    </xdr:to>
    <xdr:pic>
      <xdr:nvPicPr>
        <xdr:cNvPr id="13" name="Picture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688668" y="262467"/>
          <a:ext cx="770466" cy="778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33866</xdr:colOff>
      <xdr:row>1</xdr:row>
      <xdr:rowOff>25401</xdr:rowOff>
    </xdr:from>
    <xdr:to>
      <xdr:col>1</xdr:col>
      <xdr:colOff>609599</xdr:colOff>
      <xdr:row>2</xdr:row>
      <xdr:rowOff>259293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40266" y="220134"/>
          <a:ext cx="575733" cy="521759"/>
        </a:xfrm>
        <a:prstGeom prst="rect">
          <a:avLst/>
        </a:prstGeom>
      </xdr:spPr>
    </xdr:pic>
    <xdr:clientData/>
  </xdr:twoCellAnchor>
  <xdr:twoCellAnchor editAs="oneCell">
    <xdr:from>
      <xdr:col>9</xdr:col>
      <xdr:colOff>289561</xdr:colOff>
      <xdr:row>1</xdr:row>
      <xdr:rowOff>0</xdr:rowOff>
    </xdr:from>
    <xdr:to>
      <xdr:col>11</xdr:col>
      <xdr:colOff>274321</xdr:colOff>
      <xdr:row>2</xdr:row>
      <xdr:rowOff>270985</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25101" y="19050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632461</xdr:colOff>
      <xdr:row>1</xdr:row>
      <xdr:rowOff>22862</xdr:rowOff>
    </xdr:from>
    <xdr:to>
      <xdr:col>11</xdr:col>
      <xdr:colOff>1143001</xdr:colOff>
      <xdr:row>2</xdr:row>
      <xdr:rowOff>223960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79581" y="213362"/>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1524001</xdr:colOff>
      <xdr:row>0</xdr:row>
      <xdr:rowOff>144780</xdr:rowOff>
    </xdr:from>
    <xdr:to>
      <xdr:col>11</xdr:col>
      <xdr:colOff>2089638</xdr:colOff>
      <xdr:row>2</xdr:row>
      <xdr:rowOff>236220</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71121" y="14478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33866</xdr:colOff>
      <xdr:row>1</xdr:row>
      <xdr:rowOff>25401</xdr:rowOff>
    </xdr:from>
    <xdr:to>
      <xdr:col>1</xdr:col>
      <xdr:colOff>609599</xdr:colOff>
      <xdr:row>2</xdr:row>
      <xdr:rowOff>243840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37726" y="215901"/>
          <a:ext cx="575733" cy="507999"/>
        </a:xfrm>
        <a:prstGeom prst="rect">
          <a:avLst/>
        </a:prstGeom>
      </xdr:spPr>
    </xdr:pic>
    <xdr:clientData/>
  </xdr:twoCellAnchor>
  <xdr:twoCellAnchor editAs="oneCell">
    <xdr:from>
      <xdr:col>9</xdr:col>
      <xdr:colOff>312420</xdr:colOff>
      <xdr:row>1</xdr:row>
      <xdr:rowOff>22860</xdr:rowOff>
    </xdr:from>
    <xdr:to>
      <xdr:col>11</xdr:col>
      <xdr:colOff>312420</xdr:colOff>
      <xdr:row>3</xdr:row>
      <xdr:rowOff>4285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54640" y="21336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693420</xdr:colOff>
      <xdr:row>1</xdr:row>
      <xdr:rowOff>53340</xdr:rowOff>
    </xdr:from>
    <xdr:to>
      <xdr:col>11</xdr:col>
      <xdr:colOff>1203960</xdr:colOff>
      <xdr:row>2</xdr:row>
      <xdr:rowOff>254438</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31980" y="243840"/>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1653540</xdr:colOff>
      <xdr:row>0</xdr:row>
      <xdr:rowOff>182880</xdr:rowOff>
    </xdr:from>
    <xdr:to>
      <xdr:col>11</xdr:col>
      <xdr:colOff>2219177</xdr:colOff>
      <xdr:row>2</xdr:row>
      <xdr:rowOff>274320</xdr:rowOff>
    </xdr:to>
    <xdr:pic>
      <xdr:nvPicPr>
        <xdr:cNvPr id="6" name="Picture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992100" y="18288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25400</xdr:colOff>
      <xdr:row>1</xdr:row>
      <xdr:rowOff>16933</xdr:rowOff>
    </xdr:from>
    <xdr:to>
      <xdr:col>1</xdr:col>
      <xdr:colOff>601133</xdr:colOff>
      <xdr:row>2</xdr:row>
      <xdr:rowOff>250825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431800" y="211666"/>
          <a:ext cx="575733" cy="521759"/>
        </a:xfrm>
        <a:prstGeom prst="rect">
          <a:avLst/>
        </a:prstGeom>
      </xdr:spPr>
    </xdr:pic>
    <xdr:clientData/>
  </xdr:twoCellAnchor>
  <xdr:twoCellAnchor editAs="oneCell">
    <xdr:from>
      <xdr:col>9</xdr:col>
      <xdr:colOff>426720</xdr:colOff>
      <xdr:row>1</xdr:row>
      <xdr:rowOff>7620</xdr:rowOff>
    </xdr:from>
    <xdr:to>
      <xdr:col>11</xdr:col>
      <xdr:colOff>426720</xdr:colOff>
      <xdr:row>2</xdr:row>
      <xdr:rowOff>278605</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48900" y="19812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868680</xdr:colOff>
      <xdr:row>1</xdr:row>
      <xdr:rowOff>7620</xdr:rowOff>
    </xdr:from>
    <xdr:to>
      <xdr:col>11</xdr:col>
      <xdr:colOff>1379220</xdr:colOff>
      <xdr:row>2</xdr:row>
      <xdr:rowOff>208718</xdr:rowOff>
    </xdr:to>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87200" y="198120"/>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1828800</xdr:colOff>
      <xdr:row>0</xdr:row>
      <xdr:rowOff>144780</xdr:rowOff>
    </xdr:from>
    <xdr:to>
      <xdr:col>11</xdr:col>
      <xdr:colOff>2394437</xdr:colOff>
      <xdr:row>2</xdr:row>
      <xdr:rowOff>236220</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847320" y="14478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33868</xdr:colOff>
      <xdr:row>1</xdr:row>
      <xdr:rowOff>25400</xdr:rowOff>
    </xdr:from>
    <xdr:to>
      <xdr:col>1</xdr:col>
      <xdr:colOff>624841</xdr:colOff>
      <xdr:row>2</xdr:row>
      <xdr:rowOff>266700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07248" y="215900"/>
          <a:ext cx="590973" cy="530860"/>
        </a:xfrm>
        <a:prstGeom prst="rect">
          <a:avLst/>
        </a:prstGeom>
      </xdr:spPr>
    </xdr:pic>
    <xdr:clientData/>
  </xdr:twoCellAnchor>
  <xdr:twoCellAnchor editAs="oneCell">
    <xdr:from>
      <xdr:col>9</xdr:col>
      <xdr:colOff>396240</xdr:colOff>
      <xdr:row>1</xdr:row>
      <xdr:rowOff>99060</xdr:rowOff>
    </xdr:from>
    <xdr:to>
      <xdr:col>11</xdr:col>
      <xdr:colOff>426720</xdr:colOff>
      <xdr:row>3</xdr:row>
      <xdr:rowOff>80485</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62260" y="28956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769620</xdr:colOff>
      <xdr:row>1</xdr:row>
      <xdr:rowOff>129540</xdr:rowOff>
    </xdr:from>
    <xdr:to>
      <xdr:col>11</xdr:col>
      <xdr:colOff>1280160</xdr:colOff>
      <xdr:row>3</xdr:row>
      <xdr:rowOff>41078</xdr:rowOff>
    </xdr:to>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01500" y="320040"/>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1607820</xdr:colOff>
      <xdr:row>1</xdr:row>
      <xdr:rowOff>53340</xdr:rowOff>
    </xdr:from>
    <xdr:to>
      <xdr:col>11</xdr:col>
      <xdr:colOff>2173457</xdr:colOff>
      <xdr:row>3</xdr:row>
      <xdr:rowOff>45720</xdr:rowOff>
    </xdr:to>
    <xdr:pic>
      <xdr:nvPicPr>
        <xdr:cNvPr id="6" name="Picture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839700" y="24384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33868</xdr:colOff>
      <xdr:row>1</xdr:row>
      <xdr:rowOff>25400</xdr:rowOff>
    </xdr:from>
    <xdr:to>
      <xdr:col>1</xdr:col>
      <xdr:colOff>609601</xdr:colOff>
      <xdr:row>2</xdr:row>
      <xdr:rowOff>259292</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406401" y="220133"/>
          <a:ext cx="575733" cy="521759"/>
        </a:xfrm>
        <a:prstGeom prst="rect">
          <a:avLst/>
        </a:prstGeom>
      </xdr:spPr>
    </xdr:pic>
    <xdr:clientData/>
  </xdr:twoCellAnchor>
  <xdr:twoCellAnchor editAs="oneCell">
    <xdr:from>
      <xdr:col>9</xdr:col>
      <xdr:colOff>297180</xdr:colOff>
      <xdr:row>0</xdr:row>
      <xdr:rowOff>167640</xdr:rowOff>
    </xdr:from>
    <xdr:to>
      <xdr:col>11</xdr:col>
      <xdr:colOff>335280</xdr:colOff>
      <xdr:row>2</xdr:row>
      <xdr:rowOff>248125</xdr:rowOff>
    </xdr:to>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56520" y="16764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670560</xdr:colOff>
      <xdr:row>1</xdr:row>
      <xdr:rowOff>15240</xdr:rowOff>
    </xdr:from>
    <xdr:to>
      <xdr:col>11</xdr:col>
      <xdr:colOff>1181100</xdr:colOff>
      <xdr:row>2</xdr:row>
      <xdr:rowOff>216338</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780520" y="205740"/>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1501140</xdr:colOff>
      <xdr:row>0</xdr:row>
      <xdr:rowOff>144780</xdr:rowOff>
    </xdr:from>
    <xdr:to>
      <xdr:col>11</xdr:col>
      <xdr:colOff>2066777</xdr:colOff>
      <xdr:row>2</xdr:row>
      <xdr:rowOff>236220</xdr:rowOff>
    </xdr:to>
    <xdr:pic>
      <xdr:nvPicPr>
        <xdr:cNvPr id="7" name="Picture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694920" y="14478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33866</xdr:colOff>
      <xdr:row>1</xdr:row>
      <xdr:rowOff>33867</xdr:rowOff>
    </xdr:from>
    <xdr:to>
      <xdr:col>1</xdr:col>
      <xdr:colOff>609599</xdr:colOff>
      <xdr:row>2</xdr:row>
      <xdr:rowOff>250826</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70933" y="228600"/>
          <a:ext cx="575733" cy="521759"/>
        </a:xfrm>
        <a:prstGeom prst="rect">
          <a:avLst/>
        </a:prstGeom>
      </xdr:spPr>
    </xdr:pic>
    <xdr:clientData/>
  </xdr:twoCellAnchor>
  <xdr:twoCellAnchor editAs="oneCell">
    <xdr:from>
      <xdr:col>9</xdr:col>
      <xdr:colOff>270933</xdr:colOff>
      <xdr:row>0</xdr:row>
      <xdr:rowOff>177800</xdr:rowOff>
    </xdr:from>
    <xdr:to>
      <xdr:col>11</xdr:col>
      <xdr:colOff>273473</xdr:colOff>
      <xdr:row>2</xdr:row>
      <xdr:rowOff>238812</xdr:rowOff>
    </xdr:to>
    <xdr:pic>
      <xdr:nvPicPr>
        <xdr:cNvPr id="4" name="Picture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07133" y="17780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702733</xdr:colOff>
      <xdr:row>1</xdr:row>
      <xdr:rowOff>8466</xdr:rowOff>
    </xdr:from>
    <xdr:to>
      <xdr:col>11</xdr:col>
      <xdr:colOff>1213273</xdr:colOff>
      <xdr:row>2</xdr:row>
      <xdr:rowOff>194324</xdr:rowOff>
    </xdr:to>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132733" y="203199"/>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1592580</xdr:colOff>
      <xdr:row>0</xdr:row>
      <xdr:rowOff>152400</xdr:rowOff>
    </xdr:from>
    <xdr:to>
      <xdr:col>11</xdr:col>
      <xdr:colOff>2158217</xdr:colOff>
      <xdr:row>2</xdr:row>
      <xdr:rowOff>228600</xdr:rowOff>
    </xdr:to>
    <xdr:pic>
      <xdr:nvPicPr>
        <xdr:cNvPr id="7" name="Picture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053060" y="15240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ichard.davies1@wales.nhs.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5"/>
  <sheetViews>
    <sheetView showGridLines="0" tabSelected="1" topLeftCell="A2" zoomScale="90" zoomScaleNormal="90" workbookViewId="0">
      <selection activeCell="P44" sqref="P44"/>
    </sheetView>
  </sheetViews>
  <sheetFormatPr defaultRowHeight="15" x14ac:dyDescent="0.25"/>
  <cols>
    <col min="1" max="1" width="3.42578125" customWidth="1"/>
    <col min="2" max="2" width="3.140625" customWidth="1"/>
    <col min="3" max="3" width="7.5703125" customWidth="1"/>
    <col min="4" max="4" width="10.42578125" customWidth="1"/>
    <col min="6" max="6" width="14.85546875" customWidth="1"/>
    <col min="9" max="9" width="10" customWidth="1"/>
    <col min="11" max="11" width="5.140625" customWidth="1"/>
    <col min="13" max="13" width="10" customWidth="1"/>
    <col min="14" max="14" width="10.5703125" customWidth="1"/>
    <col min="15" max="16" width="4" customWidth="1"/>
  </cols>
  <sheetData>
    <row r="1" spans="1:16" ht="15.75" thickBot="1" x14ac:dyDescent="0.3"/>
    <row r="2" spans="1:16" x14ac:dyDescent="0.25">
      <c r="B2" s="200"/>
      <c r="C2" s="201"/>
      <c r="D2" s="201"/>
      <c r="E2" s="201"/>
      <c r="F2" s="202"/>
      <c r="G2" s="200"/>
      <c r="H2" s="201"/>
      <c r="I2" s="201"/>
      <c r="J2" s="202"/>
      <c r="K2" s="190"/>
      <c r="L2" s="191"/>
      <c r="M2" s="191"/>
      <c r="N2" s="191"/>
      <c r="O2" s="192"/>
    </row>
    <row r="3" spans="1:16" x14ac:dyDescent="0.25">
      <c r="B3" s="203"/>
      <c r="C3" s="204"/>
      <c r="D3" s="204"/>
      <c r="E3" s="204"/>
      <c r="F3" s="205"/>
      <c r="G3" s="203"/>
      <c r="H3" s="204"/>
      <c r="I3" s="204"/>
      <c r="J3" s="205"/>
      <c r="K3" s="193"/>
      <c r="L3" s="194"/>
      <c r="M3" s="194"/>
      <c r="N3" s="194"/>
      <c r="O3" s="195"/>
    </row>
    <row r="4" spans="1:16" x14ac:dyDescent="0.25">
      <c r="B4" s="203"/>
      <c r="C4" s="204"/>
      <c r="D4" s="204"/>
      <c r="E4" s="204"/>
      <c r="F4" s="205"/>
      <c r="G4" s="203"/>
      <c r="H4" s="204"/>
      <c r="I4" s="204"/>
      <c r="J4" s="205"/>
      <c r="K4" s="193"/>
      <c r="L4" s="194"/>
      <c r="M4" s="194"/>
      <c r="N4" s="194"/>
      <c r="O4" s="195"/>
    </row>
    <row r="5" spans="1:16" x14ac:dyDescent="0.25">
      <c r="B5" s="203"/>
      <c r="C5" s="204"/>
      <c r="D5" s="204"/>
      <c r="E5" s="204"/>
      <c r="F5" s="205"/>
      <c r="G5" s="203"/>
      <c r="H5" s="204"/>
      <c r="I5" s="204"/>
      <c r="J5" s="205"/>
      <c r="K5" s="193"/>
      <c r="L5" s="194"/>
      <c r="M5" s="194"/>
      <c r="N5" s="194"/>
      <c r="O5" s="195"/>
    </row>
    <row r="6" spans="1:16" ht="15" customHeight="1" thickBot="1" x14ac:dyDescent="0.3">
      <c r="A6" s="103"/>
      <c r="B6" s="206"/>
      <c r="C6" s="207"/>
      <c r="D6" s="207"/>
      <c r="E6" s="207"/>
      <c r="F6" s="208"/>
      <c r="G6" s="206"/>
      <c r="H6" s="207"/>
      <c r="I6" s="207"/>
      <c r="J6" s="208"/>
      <c r="K6" s="196"/>
      <c r="L6" s="197"/>
      <c r="M6" s="197"/>
      <c r="N6" s="197"/>
      <c r="O6" s="198"/>
      <c r="P6" s="1"/>
    </row>
    <row r="7" spans="1:16" ht="15" customHeight="1" x14ac:dyDescent="0.25">
      <c r="A7" s="103"/>
      <c r="B7" s="104"/>
      <c r="C7" s="105"/>
      <c r="D7" s="105"/>
      <c r="E7" s="106"/>
      <c r="F7" s="109"/>
      <c r="G7" s="213" t="s">
        <v>84</v>
      </c>
      <c r="H7" s="213"/>
      <c r="I7" s="213"/>
      <c r="J7" s="213"/>
      <c r="K7" s="213"/>
      <c r="L7" s="213"/>
      <c r="M7" s="213"/>
      <c r="N7" s="213"/>
      <c r="O7" s="214"/>
      <c r="P7" s="1"/>
    </row>
    <row r="8" spans="1:16" ht="15.75" customHeight="1" x14ac:dyDescent="0.25">
      <c r="A8" s="103"/>
      <c r="B8" s="107"/>
      <c r="C8" s="108"/>
      <c r="D8" s="108"/>
      <c r="E8" s="9"/>
      <c r="F8" s="110"/>
      <c r="G8" s="215"/>
      <c r="H8" s="215"/>
      <c r="I8" s="215"/>
      <c r="J8" s="215"/>
      <c r="K8" s="215"/>
      <c r="L8" s="215"/>
      <c r="M8" s="215"/>
      <c r="N8" s="215"/>
      <c r="O8" s="216"/>
      <c r="P8" s="1"/>
    </row>
    <row r="9" spans="1:16" ht="15" customHeight="1" x14ac:dyDescent="0.25">
      <c r="A9" s="103"/>
      <c r="B9" s="107"/>
      <c r="C9" s="108"/>
      <c r="D9" s="108"/>
      <c r="E9" s="9"/>
      <c r="F9" s="110"/>
      <c r="G9" s="215"/>
      <c r="H9" s="215"/>
      <c r="I9" s="215"/>
      <c r="J9" s="215"/>
      <c r="K9" s="215"/>
      <c r="L9" s="215"/>
      <c r="M9" s="215"/>
      <c r="N9" s="215"/>
      <c r="O9" s="216"/>
      <c r="P9" s="1"/>
    </row>
    <row r="10" spans="1:16" ht="15" customHeight="1" x14ac:dyDescent="0.25">
      <c r="A10" s="103"/>
      <c r="B10" s="107"/>
      <c r="C10" s="108"/>
      <c r="D10" s="108"/>
      <c r="E10" s="9"/>
      <c r="F10" s="110"/>
      <c r="G10" s="215"/>
      <c r="H10" s="215"/>
      <c r="I10" s="215"/>
      <c r="J10" s="215"/>
      <c r="K10" s="215"/>
      <c r="L10" s="215"/>
      <c r="M10" s="215"/>
      <c r="N10" s="215"/>
      <c r="O10" s="216"/>
      <c r="P10" s="1"/>
    </row>
    <row r="11" spans="1:16" ht="15" customHeight="1" x14ac:dyDescent="0.25">
      <c r="A11" s="103"/>
      <c r="B11" s="107"/>
      <c r="C11" s="108"/>
      <c r="D11" s="108"/>
      <c r="E11" s="108"/>
      <c r="F11" s="110"/>
      <c r="G11" s="215"/>
      <c r="H11" s="215"/>
      <c r="I11" s="215"/>
      <c r="J11" s="215"/>
      <c r="K11" s="215"/>
      <c r="L11" s="215"/>
      <c r="M11" s="215"/>
      <c r="N11" s="215"/>
      <c r="O11" s="216"/>
      <c r="P11" s="1"/>
    </row>
    <row r="12" spans="1:16" ht="15" customHeight="1" x14ac:dyDescent="0.25">
      <c r="A12" s="103"/>
      <c r="B12" s="107"/>
      <c r="C12" s="108"/>
      <c r="D12" s="108"/>
      <c r="E12" s="108"/>
      <c r="F12" s="110"/>
      <c r="G12" s="215"/>
      <c r="H12" s="215"/>
      <c r="I12" s="215"/>
      <c r="J12" s="215"/>
      <c r="K12" s="215"/>
      <c r="L12" s="215"/>
      <c r="M12" s="215"/>
      <c r="N12" s="215"/>
      <c r="O12" s="216"/>
      <c r="P12" s="1"/>
    </row>
    <row r="13" spans="1:16" ht="15" customHeight="1" x14ac:dyDescent="0.25">
      <c r="A13" s="103"/>
      <c r="B13" s="107"/>
      <c r="C13" s="108"/>
      <c r="D13" s="108"/>
      <c r="E13" s="108"/>
      <c r="F13" s="110"/>
      <c r="G13" s="215"/>
      <c r="H13" s="215"/>
      <c r="I13" s="215"/>
      <c r="J13" s="215"/>
      <c r="K13" s="215"/>
      <c r="L13" s="215"/>
      <c r="M13" s="215"/>
      <c r="N13" s="215"/>
      <c r="O13" s="216"/>
      <c r="P13" s="1"/>
    </row>
    <row r="14" spans="1:16" ht="15" customHeight="1" x14ac:dyDescent="0.25">
      <c r="A14" s="103"/>
      <c r="B14" s="107"/>
      <c r="C14" s="108"/>
      <c r="D14" s="108"/>
      <c r="E14" s="108"/>
      <c r="F14" s="110"/>
      <c r="G14" s="215"/>
      <c r="H14" s="215"/>
      <c r="I14" s="215"/>
      <c r="J14" s="215"/>
      <c r="K14" s="215"/>
      <c r="L14" s="215"/>
      <c r="M14" s="215"/>
      <c r="N14" s="215"/>
      <c r="O14" s="216"/>
      <c r="P14" s="1"/>
    </row>
    <row r="15" spans="1:16" ht="15" customHeight="1" x14ac:dyDescent="0.25">
      <c r="A15" s="103"/>
      <c r="B15" s="107"/>
      <c r="C15" s="108"/>
      <c r="D15" s="108"/>
      <c r="E15" s="108"/>
      <c r="F15" s="110"/>
      <c r="G15" s="215"/>
      <c r="H15" s="215"/>
      <c r="I15" s="215"/>
      <c r="J15" s="215"/>
      <c r="K15" s="215"/>
      <c r="L15" s="215"/>
      <c r="M15" s="215"/>
      <c r="N15" s="215"/>
      <c r="O15" s="216"/>
      <c r="P15" s="1"/>
    </row>
    <row r="16" spans="1:16" ht="15" customHeight="1" x14ac:dyDescent="0.25">
      <c r="A16" s="103"/>
      <c r="B16" s="107"/>
      <c r="C16" s="108"/>
      <c r="D16" s="108"/>
      <c r="E16" s="108"/>
      <c r="F16" s="110"/>
      <c r="G16" s="215"/>
      <c r="H16" s="215"/>
      <c r="I16" s="215"/>
      <c r="J16" s="215"/>
      <c r="K16" s="215"/>
      <c r="L16" s="215"/>
      <c r="M16" s="215"/>
      <c r="N16" s="215"/>
      <c r="O16" s="216"/>
      <c r="P16" s="1"/>
    </row>
    <row r="17" spans="1:22" ht="15" customHeight="1" thickBot="1" x14ac:dyDescent="0.3">
      <c r="A17" s="103"/>
      <c r="B17" s="178"/>
      <c r="C17" s="179"/>
      <c r="D17" s="179"/>
      <c r="E17" s="179"/>
      <c r="F17" s="180"/>
      <c r="G17" s="215"/>
      <c r="H17" s="215"/>
      <c r="I17" s="215"/>
      <c r="J17" s="215"/>
      <c r="K17" s="215"/>
      <c r="L17" s="215"/>
      <c r="M17" s="215"/>
      <c r="N17" s="215"/>
      <c r="O17" s="216"/>
      <c r="P17" s="1"/>
    </row>
    <row r="18" spans="1:22" x14ac:dyDescent="0.25">
      <c r="A18" s="103"/>
      <c r="B18" s="104"/>
      <c r="C18" s="105"/>
      <c r="D18" s="105"/>
      <c r="E18" s="105"/>
      <c r="F18" s="106"/>
      <c r="G18" s="106"/>
      <c r="H18" s="106"/>
      <c r="I18" s="106"/>
      <c r="J18" s="106"/>
      <c r="K18" s="106"/>
      <c r="L18" s="106"/>
      <c r="M18" s="106"/>
      <c r="N18" s="106"/>
      <c r="O18" s="109"/>
      <c r="P18" s="1"/>
    </row>
    <row r="19" spans="1:22" ht="15" customHeight="1" x14ac:dyDescent="0.25">
      <c r="A19" s="103"/>
      <c r="B19" s="107"/>
      <c r="C19" s="217" t="s">
        <v>89</v>
      </c>
      <c r="D19" s="217"/>
      <c r="E19" s="217"/>
      <c r="F19" s="217"/>
      <c r="G19" s="217"/>
      <c r="H19" s="217"/>
      <c r="I19" s="217"/>
      <c r="J19" s="217"/>
      <c r="K19" s="9"/>
      <c r="L19" s="9"/>
      <c r="M19" s="9"/>
      <c r="N19" s="9"/>
      <c r="O19" s="110"/>
      <c r="P19" s="1"/>
    </row>
    <row r="20" spans="1:22" ht="15" customHeight="1" x14ac:dyDescent="0.25">
      <c r="A20" s="103"/>
      <c r="B20" s="111"/>
      <c r="C20" s="217"/>
      <c r="D20" s="217"/>
      <c r="E20" s="217"/>
      <c r="F20" s="217"/>
      <c r="G20" s="217"/>
      <c r="H20" s="217"/>
      <c r="I20" s="217"/>
      <c r="J20" s="217"/>
      <c r="K20" s="112"/>
      <c r="L20" s="113"/>
      <c r="M20" s="114"/>
      <c r="N20" s="114"/>
      <c r="O20" s="110"/>
      <c r="P20" s="1"/>
    </row>
    <row r="21" spans="1:22" ht="15" customHeight="1" x14ac:dyDescent="0.25">
      <c r="A21" s="103"/>
      <c r="B21" s="115"/>
      <c r="C21" s="217"/>
      <c r="D21" s="217"/>
      <c r="E21" s="217"/>
      <c r="F21" s="217"/>
      <c r="G21" s="217"/>
      <c r="H21" s="217"/>
      <c r="I21" s="217"/>
      <c r="J21" s="217"/>
      <c r="K21" s="9"/>
      <c r="L21" s="116"/>
      <c r="M21" s="116"/>
      <c r="N21" s="116"/>
      <c r="O21" s="117"/>
      <c r="P21" s="63"/>
      <c r="Q21" s="63"/>
      <c r="R21" s="63"/>
      <c r="S21" s="63"/>
      <c r="T21" s="63"/>
      <c r="U21" s="63"/>
      <c r="V21" s="63"/>
    </row>
    <row r="22" spans="1:22" ht="15" customHeight="1" x14ac:dyDescent="0.25">
      <c r="A22" s="103"/>
      <c r="B22" s="115"/>
      <c r="C22" s="217"/>
      <c r="D22" s="217"/>
      <c r="E22" s="217"/>
      <c r="F22" s="217"/>
      <c r="G22" s="217"/>
      <c r="H22" s="217"/>
      <c r="I22" s="217"/>
      <c r="J22" s="217"/>
      <c r="K22" s="9"/>
      <c r="L22" s="116"/>
      <c r="M22" s="116"/>
      <c r="N22" s="116"/>
      <c r="O22" s="64"/>
      <c r="P22" s="63"/>
      <c r="Q22" s="63"/>
      <c r="R22" s="63"/>
      <c r="S22" s="63"/>
      <c r="T22" s="63"/>
      <c r="U22" s="63"/>
      <c r="V22" s="63"/>
    </row>
    <row r="23" spans="1:22" ht="15" customHeight="1" x14ac:dyDescent="0.25">
      <c r="A23" s="103"/>
      <c r="B23" s="115"/>
      <c r="C23" s="217"/>
      <c r="D23" s="217"/>
      <c r="E23" s="217"/>
      <c r="F23" s="217"/>
      <c r="G23" s="217"/>
      <c r="H23" s="217"/>
      <c r="I23" s="217"/>
      <c r="J23" s="217"/>
      <c r="K23" s="112"/>
      <c r="L23" s="113"/>
      <c r="M23" s="114"/>
      <c r="N23" s="114"/>
      <c r="O23" s="64"/>
      <c r="P23" s="63"/>
      <c r="Q23" s="63"/>
      <c r="R23" s="63"/>
      <c r="S23" s="63"/>
      <c r="T23" s="63"/>
      <c r="U23" s="63"/>
      <c r="V23" s="63"/>
    </row>
    <row r="24" spans="1:22" ht="15" customHeight="1" x14ac:dyDescent="0.25">
      <c r="A24" s="103"/>
      <c r="B24" s="115"/>
      <c r="C24" s="217"/>
      <c r="D24" s="217"/>
      <c r="E24" s="217"/>
      <c r="F24" s="217"/>
      <c r="G24" s="217"/>
      <c r="H24" s="217"/>
      <c r="I24" s="217"/>
      <c r="J24" s="217"/>
      <c r="K24" s="116"/>
      <c r="L24" s="116" t="s">
        <v>33</v>
      </c>
      <c r="M24" s="116"/>
      <c r="N24" s="116"/>
      <c r="O24" s="64"/>
      <c r="P24" s="63"/>
      <c r="Q24" s="63"/>
      <c r="R24" s="63"/>
      <c r="S24" s="63"/>
      <c r="T24" s="63"/>
      <c r="U24" s="63"/>
      <c r="V24" s="63"/>
    </row>
    <row r="25" spans="1:22" ht="15" customHeight="1" x14ac:dyDescent="0.25">
      <c r="A25" s="118"/>
      <c r="B25" s="115"/>
      <c r="C25" s="217"/>
      <c r="D25" s="217"/>
      <c r="E25" s="217"/>
      <c r="F25" s="217"/>
      <c r="G25" s="217"/>
      <c r="H25" s="217"/>
      <c r="I25" s="217"/>
      <c r="J25" s="217"/>
      <c r="K25" s="116"/>
      <c r="L25" s="116"/>
      <c r="M25" s="116"/>
      <c r="N25" s="116"/>
      <c r="O25" s="64"/>
      <c r="P25" s="63"/>
      <c r="Q25" s="63"/>
      <c r="R25" s="63"/>
      <c r="S25" s="63"/>
      <c r="T25" s="63"/>
      <c r="U25" s="63"/>
      <c r="V25" s="63"/>
    </row>
    <row r="26" spans="1:22" ht="15" customHeight="1" x14ac:dyDescent="0.25">
      <c r="A26" s="118"/>
      <c r="B26" s="111"/>
      <c r="C26" s="217"/>
      <c r="D26" s="217"/>
      <c r="E26" s="217"/>
      <c r="F26" s="217"/>
      <c r="G26" s="217"/>
      <c r="H26" s="217"/>
      <c r="I26" s="217"/>
      <c r="J26" s="217"/>
      <c r="K26" s="9"/>
      <c r="L26" s="114"/>
      <c r="M26" s="114"/>
      <c r="N26" s="114"/>
      <c r="O26" s="117"/>
      <c r="P26" s="69"/>
      <c r="Q26" s="62"/>
      <c r="R26" s="62"/>
      <c r="S26" s="62"/>
      <c r="T26" s="62"/>
      <c r="U26" s="62"/>
      <c r="V26" s="62"/>
    </row>
    <row r="27" spans="1:22" ht="15" customHeight="1" x14ac:dyDescent="0.25">
      <c r="A27" s="1"/>
      <c r="B27" s="111"/>
      <c r="C27" s="217"/>
      <c r="D27" s="217"/>
      <c r="E27" s="217"/>
      <c r="F27" s="217"/>
      <c r="G27" s="217"/>
      <c r="H27" s="217"/>
      <c r="I27" s="217"/>
      <c r="J27" s="217"/>
      <c r="K27" s="9"/>
      <c r="L27" s="116" t="s">
        <v>34</v>
      </c>
      <c r="M27" s="116"/>
      <c r="N27" s="116"/>
      <c r="O27" s="117"/>
      <c r="P27" s="69"/>
      <c r="Q27" s="62"/>
      <c r="R27" s="62"/>
      <c r="S27" s="62"/>
      <c r="U27" s="62"/>
      <c r="V27" s="62"/>
    </row>
    <row r="28" spans="1:22" ht="15" customHeight="1" x14ac:dyDescent="0.25">
      <c r="A28" s="1"/>
      <c r="B28" s="111"/>
      <c r="C28" s="217"/>
      <c r="D28" s="217"/>
      <c r="E28" s="217"/>
      <c r="F28" s="217"/>
      <c r="G28" s="217"/>
      <c r="H28" s="217"/>
      <c r="I28" s="217"/>
      <c r="J28" s="217"/>
      <c r="K28" s="9"/>
      <c r="L28" s="116"/>
      <c r="M28" s="116"/>
      <c r="N28" s="116"/>
      <c r="O28" s="110"/>
      <c r="P28" s="1"/>
    </row>
    <row r="29" spans="1:22" ht="15" customHeight="1" x14ac:dyDescent="0.25">
      <c r="A29" s="1"/>
      <c r="B29" s="111"/>
      <c r="C29" s="217"/>
      <c r="D29" s="217"/>
      <c r="E29" s="217"/>
      <c r="F29" s="217"/>
      <c r="G29" s="217"/>
      <c r="H29" s="217"/>
      <c r="I29" s="217"/>
      <c r="J29" s="217"/>
      <c r="K29" s="9"/>
      <c r="L29" s="114"/>
      <c r="M29" s="114"/>
      <c r="N29" s="114"/>
      <c r="O29" s="110"/>
      <c r="P29" s="1"/>
    </row>
    <row r="30" spans="1:22" ht="15" customHeight="1" x14ac:dyDescent="0.25">
      <c r="A30" s="1"/>
      <c r="B30" s="111"/>
      <c r="C30" s="217"/>
      <c r="D30" s="217"/>
      <c r="E30" s="217"/>
      <c r="F30" s="217"/>
      <c r="G30" s="217"/>
      <c r="H30" s="217"/>
      <c r="I30" s="217"/>
      <c r="J30" s="217"/>
      <c r="K30" s="9"/>
      <c r="L30" s="116" t="s">
        <v>35</v>
      </c>
      <c r="M30" s="116"/>
      <c r="N30" s="116"/>
      <c r="O30" s="110"/>
      <c r="P30" s="1"/>
    </row>
    <row r="31" spans="1:22" ht="15" customHeight="1" x14ac:dyDescent="0.25">
      <c r="A31" s="1"/>
      <c r="B31" s="111"/>
      <c r="C31" s="217"/>
      <c r="D31" s="217"/>
      <c r="E31" s="217"/>
      <c r="F31" s="217"/>
      <c r="G31" s="217"/>
      <c r="H31" s="217"/>
      <c r="I31" s="217"/>
      <c r="J31" s="217"/>
      <c r="K31" s="9"/>
      <c r="L31" s="116"/>
      <c r="M31" s="116"/>
      <c r="N31" s="116"/>
      <c r="O31" s="110"/>
      <c r="P31" s="1"/>
    </row>
    <row r="32" spans="1:22" ht="15" customHeight="1" x14ac:dyDescent="0.25">
      <c r="A32" s="1"/>
      <c r="B32" s="111"/>
      <c r="C32" s="217"/>
      <c r="D32" s="217"/>
      <c r="E32" s="217"/>
      <c r="F32" s="217"/>
      <c r="G32" s="217"/>
      <c r="H32" s="217"/>
      <c r="I32" s="217"/>
      <c r="J32" s="217"/>
      <c r="K32" s="9"/>
      <c r="L32" s="114"/>
      <c r="M32" s="114"/>
      <c r="N32" s="114"/>
      <c r="O32" s="110"/>
      <c r="P32" s="1"/>
    </row>
    <row r="33" spans="1:16" ht="15" customHeight="1" x14ac:dyDescent="0.25">
      <c r="A33" s="1"/>
      <c r="B33" s="111"/>
      <c r="C33" s="217"/>
      <c r="D33" s="217"/>
      <c r="E33" s="217"/>
      <c r="F33" s="217"/>
      <c r="G33" s="217"/>
      <c r="H33" s="217"/>
      <c r="I33" s="217"/>
      <c r="J33" s="217"/>
      <c r="K33" s="9"/>
      <c r="L33" s="114"/>
      <c r="M33" s="114"/>
      <c r="N33" s="114"/>
      <c r="O33" s="110"/>
      <c r="P33" s="1"/>
    </row>
    <row r="34" spans="1:16" ht="15" customHeight="1" x14ac:dyDescent="0.25">
      <c r="A34" s="1"/>
      <c r="B34" s="111"/>
      <c r="C34" s="119"/>
      <c r="J34" s="119"/>
      <c r="K34" s="9"/>
      <c r="L34" s="9"/>
      <c r="M34" s="9"/>
      <c r="N34" s="9"/>
      <c r="O34" s="110"/>
      <c r="P34" s="1"/>
    </row>
    <row r="35" spans="1:16" ht="15" customHeight="1" x14ac:dyDescent="0.3">
      <c r="A35" s="1"/>
      <c r="B35" s="111"/>
      <c r="C35" s="119"/>
      <c r="D35" s="212" t="s">
        <v>0</v>
      </c>
      <c r="E35" s="212"/>
      <c r="F35" s="212"/>
      <c r="G35" s="212"/>
      <c r="H35" s="212"/>
      <c r="I35" s="120">
        <v>7</v>
      </c>
      <c r="J35" s="119"/>
      <c r="K35" s="9"/>
      <c r="L35" s="9"/>
      <c r="M35" s="9"/>
      <c r="N35" s="9"/>
      <c r="O35" s="110"/>
      <c r="P35" s="1"/>
    </row>
    <row r="36" spans="1:16" ht="15" customHeight="1" x14ac:dyDescent="0.3">
      <c r="A36" s="1"/>
      <c r="B36" s="111"/>
      <c r="D36" s="219" t="s">
        <v>1</v>
      </c>
      <c r="E36" s="220"/>
      <c r="F36" s="220"/>
      <c r="G36" s="220"/>
      <c r="H36" s="221"/>
      <c r="I36" s="120">
        <v>5</v>
      </c>
      <c r="J36" s="199"/>
      <c r="K36" s="9"/>
      <c r="L36" s="9"/>
      <c r="M36" s="9"/>
      <c r="N36" s="9"/>
      <c r="O36" s="110"/>
      <c r="P36" s="1"/>
    </row>
    <row r="37" spans="1:16" ht="15.75" customHeight="1" x14ac:dyDescent="0.25">
      <c r="A37" s="1"/>
      <c r="B37" s="111"/>
      <c r="C37" s="218" t="s">
        <v>50</v>
      </c>
      <c r="D37" s="218"/>
      <c r="E37" s="218"/>
      <c r="F37" s="218"/>
      <c r="G37" s="218"/>
      <c r="H37" s="218"/>
      <c r="I37" s="218"/>
      <c r="J37" s="218"/>
      <c r="K37" s="9"/>
      <c r="L37" s="9"/>
      <c r="M37" s="9"/>
      <c r="N37" s="9"/>
      <c r="O37" s="110"/>
      <c r="P37" s="1"/>
    </row>
    <row r="38" spans="1:16" x14ac:dyDescent="0.25">
      <c r="A38" s="1"/>
      <c r="B38" s="111"/>
      <c r="C38" s="218"/>
      <c r="D38" s="218"/>
      <c r="E38" s="218"/>
      <c r="F38" s="218"/>
      <c r="G38" s="218"/>
      <c r="H38" s="218"/>
      <c r="I38" s="218"/>
      <c r="J38" s="218"/>
      <c r="K38" s="9"/>
      <c r="L38" s="9"/>
      <c r="M38" s="9"/>
      <c r="N38" s="9"/>
      <c r="O38" s="110"/>
      <c r="P38" s="1"/>
    </row>
    <row r="39" spans="1:16" x14ac:dyDescent="0.25">
      <c r="A39" s="1"/>
      <c r="B39" s="111"/>
      <c r="C39" s="218"/>
      <c r="D39" s="218"/>
      <c r="E39" s="218"/>
      <c r="F39" s="218"/>
      <c r="G39" s="218"/>
      <c r="H39" s="218"/>
      <c r="I39" s="218"/>
      <c r="J39" s="218"/>
      <c r="K39" s="9"/>
      <c r="L39" s="9"/>
      <c r="M39" s="9"/>
      <c r="N39" s="9"/>
      <c r="O39" s="110"/>
      <c r="P39" s="1"/>
    </row>
    <row r="40" spans="1:16" x14ac:dyDescent="0.25">
      <c r="A40" s="1"/>
      <c r="B40" s="111"/>
      <c r="C40" s="218"/>
      <c r="D40" s="218"/>
      <c r="E40" s="218"/>
      <c r="F40" s="218"/>
      <c r="G40" s="218"/>
      <c r="H40" s="218"/>
      <c r="I40" s="218"/>
      <c r="J40" s="218"/>
      <c r="K40" s="9"/>
      <c r="L40" s="9"/>
      <c r="M40" s="9"/>
      <c r="N40" s="9"/>
      <c r="O40" s="110"/>
      <c r="P40" s="1"/>
    </row>
    <row r="41" spans="1:16" x14ac:dyDescent="0.25">
      <c r="A41" s="1"/>
      <c r="B41" s="111"/>
      <c r="C41" s="218"/>
      <c r="D41" s="218"/>
      <c r="E41" s="218"/>
      <c r="F41" s="218"/>
      <c r="G41" s="218"/>
      <c r="H41" s="218"/>
      <c r="I41" s="218"/>
      <c r="J41" s="218"/>
      <c r="K41" s="9"/>
      <c r="L41" s="9"/>
      <c r="M41" s="9"/>
      <c r="N41" s="9"/>
      <c r="O41" s="110"/>
      <c r="P41" s="1"/>
    </row>
    <row r="42" spans="1:16" x14ac:dyDescent="0.25">
      <c r="A42" s="1"/>
      <c r="B42" s="111"/>
      <c r="C42" s="211"/>
      <c r="D42" s="211"/>
      <c r="E42" s="211"/>
      <c r="F42" s="211"/>
      <c r="G42" s="211"/>
      <c r="H42" s="121"/>
      <c r="I42" s="9"/>
      <c r="J42" s="9"/>
      <c r="K42" s="9"/>
      <c r="L42" s="9"/>
      <c r="M42" s="9"/>
      <c r="N42" s="9"/>
      <c r="O42" s="110"/>
      <c r="P42" s="1"/>
    </row>
    <row r="43" spans="1:16" x14ac:dyDescent="0.25">
      <c r="A43" s="1"/>
      <c r="B43" s="111"/>
      <c r="C43" s="211" t="s">
        <v>44</v>
      </c>
      <c r="D43" s="211"/>
      <c r="E43" s="211"/>
      <c r="F43" s="211"/>
      <c r="G43" s="211"/>
      <c r="H43" s="121" t="s">
        <v>32</v>
      </c>
      <c r="I43" s="9"/>
      <c r="J43" s="9"/>
      <c r="K43" s="9"/>
      <c r="L43" s="9"/>
      <c r="M43" s="9"/>
      <c r="N43" s="9"/>
      <c r="O43" s="110"/>
      <c r="P43" s="1"/>
    </row>
    <row r="44" spans="1:16" ht="15.75" thickBot="1" x14ac:dyDescent="0.3">
      <c r="A44" s="1"/>
      <c r="B44" s="122"/>
      <c r="C44" s="123"/>
      <c r="D44" s="123"/>
      <c r="E44" s="123"/>
      <c r="F44" s="123"/>
      <c r="G44" s="123"/>
      <c r="H44" s="123"/>
      <c r="I44" s="123"/>
      <c r="J44" s="123"/>
      <c r="K44" s="123"/>
      <c r="L44" s="123"/>
      <c r="M44" s="123"/>
      <c r="N44" s="209" t="s">
        <v>90</v>
      </c>
      <c r="O44" s="210"/>
      <c r="P44" s="1"/>
    </row>
    <row r="45" spans="1:16" x14ac:dyDescent="0.25">
      <c r="A45" s="1"/>
      <c r="B45" s="1"/>
      <c r="C45" s="1"/>
      <c r="D45" s="1"/>
      <c r="E45" s="1"/>
      <c r="F45" s="1"/>
      <c r="G45" s="1"/>
      <c r="H45" s="1"/>
      <c r="I45" s="1"/>
      <c r="J45" s="1"/>
      <c r="K45" s="1"/>
      <c r="L45" s="1"/>
      <c r="M45" s="1"/>
      <c r="N45" s="1"/>
      <c r="O45" s="1"/>
      <c r="P45" s="1"/>
    </row>
  </sheetData>
  <sheetProtection algorithmName="SHA-512" hashValue="XRUDt7qRuojUkxtKARg1aQymB93KD7iNNCmCvJqujHqd4BUnTdphMTjia83Y4SQMFJiTHkB8mEFsfDz3f0P5dA==" saltValue="4Z1jXT20lxnHl0n+MsGl3A==" spinCount="100000" sheet="1" formatCells="0" formatColumns="0" formatRows="0" insertColumns="0" insertRows="0" insertHyperlinks="0" deleteColumns="0" deleteRows="0" selectLockedCells="1" sort="0" autoFilter="0" pivotTables="0"/>
  <mergeCells count="10">
    <mergeCell ref="B2:F6"/>
    <mergeCell ref="N44:O44"/>
    <mergeCell ref="C42:G42"/>
    <mergeCell ref="D35:H35"/>
    <mergeCell ref="G7:O17"/>
    <mergeCell ref="C19:J33"/>
    <mergeCell ref="G2:J6"/>
    <mergeCell ref="C43:G43"/>
    <mergeCell ref="C37:J41"/>
    <mergeCell ref="D36:H36"/>
  </mergeCells>
  <hyperlinks>
    <hyperlink ref="H43" r:id="rId1" xr:uid="{00000000-0004-0000-00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2"/>
  <sheetViews>
    <sheetView showGridLines="0" zoomScaleNormal="100" workbookViewId="0">
      <selection activeCell="I3" sqref="I3"/>
    </sheetView>
  </sheetViews>
  <sheetFormatPr defaultRowHeight="15" x14ac:dyDescent="0.25"/>
  <cols>
    <col min="1" max="1" width="5.85546875" customWidth="1"/>
    <col min="2" max="2" width="48.7109375" customWidth="1"/>
    <col min="3" max="10" width="13.140625" customWidth="1"/>
    <col min="11" max="11" width="4.5703125" customWidth="1"/>
    <col min="12" max="12" width="47.42578125" customWidth="1"/>
  </cols>
  <sheetData>
    <row r="1" spans="1:13" ht="15.75" thickBot="1" x14ac:dyDescent="0.3">
      <c r="A1" s="1"/>
      <c r="B1" s="1"/>
      <c r="C1" s="2"/>
      <c r="D1" s="2"/>
      <c r="E1" s="2"/>
      <c r="F1" s="2"/>
      <c r="G1" s="2"/>
      <c r="H1" s="2"/>
      <c r="I1" s="2"/>
      <c r="J1" s="1"/>
      <c r="K1" s="1"/>
      <c r="L1" s="1"/>
      <c r="M1" s="1"/>
    </row>
    <row r="2" spans="1:13" ht="23.1" customHeight="1" thickBot="1" x14ac:dyDescent="0.4">
      <c r="A2" s="1"/>
      <c r="B2" s="226" t="s">
        <v>65</v>
      </c>
      <c r="C2" s="227"/>
      <c r="D2" s="228"/>
      <c r="E2" s="232" t="s">
        <v>0</v>
      </c>
      <c r="F2" s="233"/>
      <c r="G2" s="233"/>
      <c r="H2" s="234"/>
      <c r="I2" s="3">
        <v>0</v>
      </c>
      <c r="J2" s="1"/>
      <c r="K2" s="1"/>
      <c r="L2" s="1"/>
      <c r="M2" s="1"/>
    </row>
    <row r="3" spans="1:13" ht="23.1" customHeight="1" thickBot="1" x14ac:dyDescent="0.4">
      <c r="A3" s="1"/>
      <c r="B3" s="229"/>
      <c r="C3" s="230"/>
      <c r="D3" s="231"/>
      <c r="E3" s="232" t="s">
        <v>1</v>
      </c>
      <c r="F3" s="233"/>
      <c r="G3" s="233"/>
      <c r="H3" s="234"/>
      <c r="I3" s="4">
        <v>0</v>
      </c>
      <c r="J3" s="1"/>
      <c r="K3" s="1"/>
      <c r="L3" s="1"/>
      <c r="M3" s="1"/>
    </row>
    <row r="4" spans="1:13" ht="15" customHeight="1" thickBot="1" x14ac:dyDescent="0.3">
      <c r="A4" s="1"/>
      <c r="B4" s="5"/>
      <c r="C4" s="2"/>
      <c r="D4" s="2"/>
      <c r="E4" s="2"/>
      <c r="F4" s="6"/>
      <c r="G4" s="2"/>
      <c r="H4" s="2"/>
      <c r="I4" s="2"/>
      <c r="J4" s="1"/>
      <c r="K4" s="1"/>
      <c r="M4" s="1"/>
    </row>
    <row r="5" spans="1:13" ht="49.7" customHeight="1" thickBot="1" x14ac:dyDescent="0.3">
      <c r="A5" s="1"/>
      <c r="B5" s="77" t="s">
        <v>63</v>
      </c>
      <c r="C5" s="8" t="s">
        <v>3</v>
      </c>
      <c r="D5" s="8" t="s">
        <v>4</v>
      </c>
      <c r="E5" s="60" t="s">
        <v>5</v>
      </c>
      <c r="F5" s="8" t="s">
        <v>6</v>
      </c>
      <c r="G5" s="8" t="s">
        <v>7</v>
      </c>
      <c r="H5" s="67" t="s">
        <v>8</v>
      </c>
      <c r="I5" s="58" t="s">
        <v>55</v>
      </c>
      <c r="J5" s="58" t="s">
        <v>9</v>
      </c>
      <c r="K5" s="1"/>
      <c r="L5" s="222" t="s">
        <v>76</v>
      </c>
      <c r="M5" s="1"/>
    </row>
    <row r="6" spans="1:13" ht="15" customHeight="1" x14ac:dyDescent="0.25">
      <c r="A6" s="1"/>
      <c r="B6" s="78" t="s">
        <v>57</v>
      </c>
      <c r="C6" s="79">
        <v>0.25</v>
      </c>
      <c r="D6" s="80">
        <v>0.5</v>
      </c>
      <c r="E6" s="81">
        <f>I2</f>
        <v>0</v>
      </c>
      <c r="F6" s="82">
        <v>0.9</v>
      </c>
      <c r="G6" s="72">
        <f>IF(I2&gt;0,F6*C12,0)</f>
        <v>0</v>
      </c>
      <c r="H6" s="83">
        <f>IFERROR(G6/E6,0)</f>
        <v>0</v>
      </c>
      <c r="I6" s="133">
        <f>J6/12</f>
        <v>0</v>
      </c>
      <c r="J6" s="84">
        <f>G6*52</f>
        <v>0</v>
      </c>
      <c r="K6" s="1"/>
      <c r="L6" s="223"/>
      <c r="M6" s="1"/>
    </row>
    <row r="7" spans="1:13" ht="16.350000000000001" customHeight="1" thickBot="1" x14ac:dyDescent="0.3">
      <c r="A7" s="1"/>
      <c r="B7" s="85" t="s">
        <v>38</v>
      </c>
      <c r="C7" s="86">
        <v>0.25</v>
      </c>
      <c r="D7" s="124">
        <f>I3</f>
        <v>0</v>
      </c>
      <c r="E7" s="125">
        <f>I2</f>
        <v>0</v>
      </c>
      <c r="F7" s="87">
        <f>C7*D7*E7</f>
        <v>0</v>
      </c>
      <c r="G7" s="83">
        <f>F7*C12</f>
        <v>0</v>
      </c>
      <c r="H7" s="83">
        <f>IFERROR(G7/E7,0)</f>
        <v>0</v>
      </c>
      <c r="I7" s="134">
        <f>J7/12</f>
        <v>0</v>
      </c>
      <c r="J7" s="88">
        <f t="shared" ref="J7" si="0">G7*52</f>
        <v>0</v>
      </c>
      <c r="K7" s="1"/>
      <c r="L7" s="223"/>
      <c r="M7" s="1"/>
    </row>
    <row r="8" spans="1:13" ht="16.5" thickBot="1" x14ac:dyDescent="0.3">
      <c r="A8" s="1"/>
      <c r="B8" s="235" t="s">
        <v>58</v>
      </c>
      <c r="C8" s="2"/>
      <c r="D8" s="238" t="s">
        <v>25</v>
      </c>
      <c r="E8" s="239"/>
      <c r="F8" s="89">
        <f>SUM(F6:F7)</f>
        <v>0.9</v>
      </c>
      <c r="G8" s="129">
        <f>SUM(G6:G7)</f>
        <v>0</v>
      </c>
      <c r="H8" s="129">
        <f>SUM(H6:H7)</f>
        <v>0</v>
      </c>
      <c r="I8" s="135">
        <f>J8/12</f>
        <v>0</v>
      </c>
      <c r="J8" s="130">
        <f>SUM(J6:J7)</f>
        <v>0</v>
      </c>
      <c r="K8" s="1"/>
      <c r="L8" s="223"/>
      <c r="M8" s="1"/>
    </row>
    <row r="9" spans="1:13" ht="16.350000000000001" customHeight="1" thickBot="1" x14ac:dyDescent="0.3">
      <c r="A9" s="1"/>
      <c r="B9" s="236"/>
      <c r="C9" s="2"/>
      <c r="D9" s="2"/>
      <c r="E9" s="2"/>
      <c r="F9" s="2"/>
      <c r="G9" s="90"/>
      <c r="H9" s="90"/>
      <c r="I9" s="90"/>
      <c r="J9" s="91"/>
      <c r="K9" s="1"/>
      <c r="L9" s="223"/>
      <c r="M9" s="1"/>
    </row>
    <row r="10" spans="1:13" ht="16.350000000000001" customHeight="1" thickBot="1" x14ac:dyDescent="0.3">
      <c r="A10" s="1"/>
      <c r="B10" s="236"/>
      <c r="C10" s="30"/>
      <c r="D10" s="240" t="s">
        <v>45</v>
      </c>
      <c r="E10" s="241"/>
      <c r="F10" s="241"/>
      <c r="G10" s="65">
        <f>G8</f>
        <v>0</v>
      </c>
      <c r="H10" s="68">
        <f t="shared" ref="H10:J10" si="1">H8</f>
        <v>0</v>
      </c>
      <c r="I10" s="149">
        <f>I8</f>
        <v>0</v>
      </c>
      <c r="J10" s="65">
        <f t="shared" si="1"/>
        <v>0</v>
      </c>
      <c r="K10" s="1"/>
      <c r="L10" s="224"/>
      <c r="M10" s="1"/>
    </row>
    <row r="11" spans="1:13" ht="17.45" customHeight="1" thickBot="1" x14ac:dyDescent="0.3">
      <c r="A11" s="1"/>
      <c r="B11" s="237"/>
      <c r="C11" s="30"/>
      <c r="D11" s="92"/>
      <c r="E11" s="92"/>
      <c r="F11" s="92"/>
      <c r="G11" s="93"/>
      <c r="H11" s="242" t="s">
        <v>51</v>
      </c>
      <c r="I11" s="150"/>
      <c r="J11" s="93"/>
      <c r="K11" s="1"/>
      <c r="L11" s="1"/>
      <c r="M11" s="1"/>
    </row>
    <row r="12" spans="1:13" ht="15.75" thickBot="1" x14ac:dyDescent="0.3">
      <c r="A12" s="1"/>
      <c r="B12" s="31" t="s">
        <v>74</v>
      </c>
      <c r="C12" s="171">
        <v>0.35</v>
      </c>
      <c r="D12" s="1"/>
      <c r="E12" s="1"/>
      <c r="F12" s="1"/>
      <c r="G12" s="1"/>
      <c r="H12" s="243"/>
      <c r="I12" s="150"/>
      <c r="J12" s="1"/>
      <c r="K12" s="1"/>
      <c r="L12" s="94"/>
      <c r="M12" s="1"/>
    </row>
    <row r="13" spans="1:13" x14ac:dyDescent="0.25">
      <c r="A13" s="1"/>
      <c r="B13" s="94"/>
      <c r="C13" s="2"/>
      <c r="D13" s="2"/>
      <c r="E13" s="2"/>
      <c r="F13" s="2"/>
      <c r="G13" s="2"/>
      <c r="H13" s="243"/>
      <c r="I13" s="150"/>
      <c r="J13" s="1"/>
      <c r="K13" s="1"/>
      <c r="L13" s="1"/>
      <c r="M13" s="1"/>
    </row>
    <row r="14" spans="1:13" ht="14.45" customHeight="1" thickBot="1" x14ac:dyDescent="0.3">
      <c r="A14" s="1"/>
      <c r="B14" s="1"/>
      <c r="C14" s="2"/>
      <c r="D14" s="2"/>
      <c r="E14" s="2"/>
      <c r="F14" s="2"/>
      <c r="G14" s="2"/>
      <c r="H14" s="244"/>
      <c r="I14" s="150"/>
      <c r="J14" s="1"/>
      <c r="K14" s="1"/>
      <c r="L14" s="1"/>
      <c r="M14" s="1"/>
    </row>
    <row r="15" spans="1:13" x14ac:dyDescent="0.25">
      <c r="A15" s="9"/>
      <c r="B15" s="225" t="s">
        <v>62</v>
      </c>
      <c r="C15" s="225"/>
      <c r="D15" s="225"/>
      <c r="E15" s="225"/>
      <c r="F15" s="225"/>
      <c r="G15" s="225"/>
      <c r="H15" s="225"/>
      <c r="I15" s="141"/>
      <c r="J15" s="142"/>
      <c r="K15" s="9"/>
      <c r="L15" s="9"/>
      <c r="M15" s="1"/>
    </row>
    <row r="16" spans="1:13" x14ac:dyDescent="0.25">
      <c r="A16" s="9"/>
      <c r="B16" s="225"/>
      <c r="C16" s="225"/>
      <c r="D16" s="225"/>
      <c r="E16" s="225"/>
      <c r="F16" s="225"/>
      <c r="G16" s="225"/>
      <c r="H16" s="225"/>
      <c r="I16" s="141"/>
      <c r="J16" s="142"/>
      <c r="K16" s="9"/>
      <c r="L16" s="9"/>
      <c r="M16" s="1"/>
    </row>
    <row r="17" spans="1:13" x14ac:dyDescent="0.25">
      <c r="A17" s="9"/>
      <c r="B17" s="225"/>
      <c r="C17" s="225"/>
      <c r="D17" s="225"/>
      <c r="E17" s="225"/>
      <c r="F17" s="225"/>
      <c r="G17" s="225"/>
      <c r="H17" s="225"/>
      <c r="I17" s="141"/>
      <c r="J17" s="142"/>
      <c r="K17" s="9"/>
      <c r="L17" s="9"/>
      <c r="M17" s="1"/>
    </row>
    <row r="18" spans="1:13" x14ac:dyDescent="0.25">
      <c r="A18" s="9"/>
      <c r="B18" s="225"/>
      <c r="C18" s="225"/>
      <c r="D18" s="225"/>
      <c r="E18" s="225"/>
      <c r="F18" s="225"/>
      <c r="G18" s="225"/>
      <c r="H18" s="225"/>
      <c r="I18" s="141"/>
      <c r="J18" s="142"/>
      <c r="K18" s="9"/>
      <c r="L18" s="9"/>
      <c r="M18" s="1"/>
    </row>
    <row r="19" spans="1:13" x14ac:dyDescent="0.25">
      <c r="A19" s="9"/>
      <c r="B19" s="225"/>
      <c r="C19" s="225"/>
      <c r="D19" s="225"/>
      <c r="E19" s="225"/>
      <c r="F19" s="225"/>
      <c r="G19" s="225"/>
      <c r="H19" s="225"/>
      <c r="I19" s="141"/>
      <c r="J19" s="142"/>
      <c r="K19" s="9"/>
      <c r="L19" s="9"/>
      <c r="M19" s="1"/>
    </row>
    <row r="20" spans="1:13" x14ac:dyDescent="0.25">
      <c r="A20" s="9"/>
      <c r="B20" s="225"/>
      <c r="C20" s="225"/>
      <c r="D20" s="225"/>
      <c r="E20" s="225"/>
      <c r="F20" s="225"/>
      <c r="G20" s="225"/>
      <c r="H20" s="225"/>
      <c r="I20" s="141"/>
      <c r="J20" s="142"/>
      <c r="K20" s="9"/>
      <c r="L20" s="9"/>
      <c r="M20" s="1"/>
    </row>
    <row r="21" spans="1:13" x14ac:dyDescent="0.25">
      <c r="A21" s="9"/>
      <c r="B21" s="225"/>
      <c r="C21" s="225"/>
      <c r="D21" s="225"/>
      <c r="E21" s="225"/>
      <c r="F21" s="225"/>
      <c r="G21" s="225"/>
      <c r="H21" s="225"/>
      <c r="I21" s="141"/>
      <c r="J21" s="142"/>
      <c r="K21" s="9"/>
      <c r="L21" s="9"/>
      <c r="M21" s="1"/>
    </row>
    <row r="22" spans="1:13" x14ac:dyDescent="0.25">
      <c r="A22" s="1"/>
      <c r="B22" s="225"/>
      <c r="C22" s="225"/>
      <c r="D22" s="225"/>
      <c r="E22" s="225"/>
      <c r="F22" s="225"/>
      <c r="G22" s="225"/>
      <c r="H22" s="225"/>
      <c r="I22" s="2"/>
      <c r="J22" s="1"/>
      <c r="K22" s="1"/>
      <c r="L22" s="1"/>
      <c r="M22" s="1"/>
    </row>
  </sheetData>
  <sheetProtection algorithmName="SHA-512" hashValue="5Fabug96UnVToTiWkcL6HmOYnPwYdraaOBlt9X0lDhLaRqCIMXWEzuTUJr2KY5l1bjo37feenHrr3vFjS79ODA==" saltValue="14qtqJSogfntAcyXw5q2JQ==" spinCount="100000" sheet="1" formatCells="0" formatColumns="0" formatRows="0" insertColumns="0" insertRows="0" insertHyperlinks="0" deleteColumns="0" deleteRows="0" sort="0" autoFilter="0" pivotTables="0"/>
  <mergeCells count="9">
    <mergeCell ref="L5:L10"/>
    <mergeCell ref="B15:H22"/>
    <mergeCell ref="B2:D3"/>
    <mergeCell ref="E2:H2"/>
    <mergeCell ref="E3:H3"/>
    <mergeCell ref="B8:B11"/>
    <mergeCell ref="D8:E8"/>
    <mergeCell ref="D10:F10"/>
    <mergeCell ref="H11:H14"/>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2"/>
  <sheetViews>
    <sheetView showGridLines="0" workbookViewId="0">
      <selection activeCell="J12" sqref="J12"/>
    </sheetView>
  </sheetViews>
  <sheetFormatPr defaultRowHeight="15" x14ac:dyDescent="0.25"/>
  <cols>
    <col min="1" max="1" width="5.85546875" customWidth="1"/>
    <col min="2" max="2" width="48.7109375" customWidth="1"/>
    <col min="3" max="9" width="13.28515625" customWidth="1"/>
    <col min="10" max="10" width="12.85546875" customWidth="1"/>
    <col min="11" max="11" width="4.5703125" customWidth="1"/>
    <col min="12" max="12" width="47.42578125" customWidth="1"/>
  </cols>
  <sheetData>
    <row r="1" spans="1:13" ht="15.75" thickBot="1" x14ac:dyDescent="0.3">
      <c r="A1" s="1"/>
      <c r="B1" s="1"/>
      <c r="C1" s="2"/>
      <c r="D1" s="2"/>
      <c r="E1" s="2"/>
      <c r="F1" s="2"/>
      <c r="G1" s="2"/>
      <c r="H1" s="2"/>
      <c r="I1" s="2"/>
      <c r="J1" s="1"/>
      <c r="K1" s="1"/>
      <c r="L1" s="1"/>
      <c r="M1" s="1"/>
    </row>
    <row r="2" spans="1:13" ht="23.1" customHeight="1" thickBot="1" x14ac:dyDescent="0.4">
      <c r="A2" s="1"/>
      <c r="B2" s="226" t="s">
        <v>66</v>
      </c>
      <c r="C2" s="227"/>
      <c r="D2" s="228"/>
      <c r="E2" s="232" t="s">
        <v>0</v>
      </c>
      <c r="F2" s="233"/>
      <c r="G2" s="233"/>
      <c r="H2" s="234"/>
      <c r="I2" s="3">
        <v>0</v>
      </c>
      <c r="J2" s="1"/>
      <c r="K2" s="1"/>
      <c r="L2" s="1"/>
      <c r="M2" s="1"/>
    </row>
    <row r="3" spans="1:13" ht="23.1" customHeight="1" thickBot="1" x14ac:dyDescent="0.4">
      <c r="A3" s="1"/>
      <c r="B3" s="229"/>
      <c r="C3" s="230"/>
      <c r="D3" s="231"/>
      <c r="E3" s="232" t="s">
        <v>1</v>
      </c>
      <c r="F3" s="233"/>
      <c r="G3" s="233"/>
      <c r="H3" s="234"/>
      <c r="I3" s="4">
        <v>0</v>
      </c>
      <c r="J3" s="1"/>
      <c r="K3" s="1"/>
      <c r="L3" s="1"/>
      <c r="M3" s="1"/>
    </row>
    <row r="4" spans="1:13" ht="15" customHeight="1" thickBot="1" x14ac:dyDescent="0.3">
      <c r="A4" s="1"/>
      <c r="B4" s="5"/>
      <c r="C4" s="2"/>
      <c r="D4" s="2"/>
      <c r="E4" s="2"/>
      <c r="F4" s="6"/>
      <c r="G4" s="2"/>
      <c r="H4" s="2"/>
      <c r="I4" s="2"/>
      <c r="J4" s="1"/>
      <c r="K4" s="1"/>
      <c r="M4" s="1"/>
    </row>
    <row r="5" spans="1:13" ht="49.7" customHeight="1" thickBot="1" x14ac:dyDescent="0.3">
      <c r="A5" s="1"/>
      <c r="B5" s="77" t="s">
        <v>67</v>
      </c>
      <c r="C5" s="8" t="s">
        <v>3</v>
      </c>
      <c r="D5" s="8" t="s">
        <v>4</v>
      </c>
      <c r="E5" s="60" t="s">
        <v>5</v>
      </c>
      <c r="F5" s="8" t="s">
        <v>6</v>
      </c>
      <c r="G5" s="8" t="s">
        <v>7</v>
      </c>
      <c r="H5" s="67" t="s">
        <v>8</v>
      </c>
      <c r="I5" s="58" t="s">
        <v>55</v>
      </c>
      <c r="J5" s="58" t="s">
        <v>9</v>
      </c>
      <c r="K5" s="1"/>
      <c r="L5" s="245" t="s">
        <v>71</v>
      </c>
      <c r="M5" s="1"/>
    </row>
    <row r="6" spans="1:13" ht="15" customHeight="1" x14ac:dyDescent="0.25">
      <c r="A6" s="1"/>
      <c r="B6" s="78" t="s">
        <v>68</v>
      </c>
      <c r="C6" s="79">
        <v>0.1</v>
      </c>
      <c r="D6" s="80">
        <v>0.5</v>
      </c>
      <c r="E6" s="81">
        <f>I2</f>
        <v>0</v>
      </c>
      <c r="F6" s="82">
        <v>0.9</v>
      </c>
      <c r="G6" s="72">
        <f>IF(I2&gt;0,F6*C12,0)</f>
        <v>0</v>
      </c>
      <c r="H6" s="83">
        <f>IFERROR(G6/E6,0)</f>
        <v>0</v>
      </c>
      <c r="I6" s="133">
        <f>J6/12</f>
        <v>0</v>
      </c>
      <c r="J6" s="84">
        <f>G6*52</f>
        <v>0</v>
      </c>
      <c r="K6" s="1"/>
      <c r="L6" s="246"/>
      <c r="M6" s="1"/>
    </row>
    <row r="7" spans="1:13" ht="16.350000000000001" customHeight="1" thickBot="1" x14ac:dyDescent="0.3">
      <c r="A7" s="1"/>
      <c r="B7" s="85" t="s">
        <v>69</v>
      </c>
      <c r="C7" s="86">
        <v>0.1</v>
      </c>
      <c r="D7" s="124">
        <f>I3</f>
        <v>0</v>
      </c>
      <c r="E7" s="125">
        <f>I2</f>
        <v>0</v>
      </c>
      <c r="F7" s="87">
        <f>C7*D7*E7</f>
        <v>0</v>
      </c>
      <c r="G7" s="83">
        <f>F7*C12</f>
        <v>0</v>
      </c>
      <c r="H7" s="83">
        <f>IFERROR(G7/E7,0)</f>
        <v>0</v>
      </c>
      <c r="I7" s="134">
        <f>J7/12</f>
        <v>0</v>
      </c>
      <c r="J7" s="88">
        <f t="shared" ref="J7" si="0">G7*52</f>
        <v>0</v>
      </c>
      <c r="K7" s="1"/>
      <c r="L7" s="246"/>
      <c r="M7" s="1"/>
    </row>
    <row r="8" spans="1:13" ht="16.5" thickBot="1" x14ac:dyDescent="0.3">
      <c r="A8" s="1"/>
      <c r="B8" s="235" t="s">
        <v>70</v>
      </c>
      <c r="C8" s="2"/>
      <c r="D8" s="238" t="s">
        <v>25</v>
      </c>
      <c r="E8" s="239"/>
      <c r="F8" s="89">
        <f>SUM(F6:F7)</f>
        <v>0.9</v>
      </c>
      <c r="G8" s="129">
        <f>SUM(G6:G7)</f>
        <v>0</v>
      </c>
      <c r="H8" s="129">
        <f>SUM(H6:H7)</f>
        <v>0</v>
      </c>
      <c r="I8" s="135">
        <f>J8/12</f>
        <v>0</v>
      </c>
      <c r="J8" s="130">
        <f>SUM(J6:J7)</f>
        <v>0</v>
      </c>
      <c r="K8" s="1"/>
      <c r="L8" s="247"/>
      <c r="M8" s="1"/>
    </row>
    <row r="9" spans="1:13" ht="16.350000000000001" customHeight="1" thickBot="1" x14ac:dyDescent="0.3">
      <c r="A9" s="1"/>
      <c r="B9" s="236"/>
      <c r="C9" s="2"/>
      <c r="D9" s="2"/>
      <c r="E9" s="2"/>
      <c r="F9" s="2"/>
      <c r="G9" s="90"/>
      <c r="H9" s="90"/>
      <c r="I9" s="90"/>
      <c r="J9" s="91"/>
      <c r="K9" s="1"/>
      <c r="L9" s="148"/>
      <c r="M9" s="1"/>
    </row>
    <row r="10" spans="1:13" ht="16.350000000000001" customHeight="1" thickBot="1" x14ac:dyDescent="0.3">
      <c r="A10" s="1"/>
      <c r="B10" s="236"/>
      <c r="C10" s="30"/>
      <c r="D10" s="240" t="s">
        <v>45</v>
      </c>
      <c r="E10" s="241"/>
      <c r="F10" s="241"/>
      <c r="G10" s="65">
        <f>G8</f>
        <v>0</v>
      </c>
      <c r="H10" s="68">
        <f t="shared" ref="H10:J10" si="1">H8</f>
        <v>0</v>
      </c>
      <c r="I10" s="149">
        <f>I8</f>
        <v>0</v>
      </c>
      <c r="J10" s="65">
        <f t="shared" si="1"/>
        <v>0</v>
      </c>
      <c r="K10" s="1"/>
      <c r="L10" s="148"/>
      <c r="M10" s="1"/>
    </row>
    <row r="11" spans="1:13" ht="17.45" customHeight="1" thickBot="1" x14ac:dyDescent="0.3">
      <c r="A11" s="1"/>
      <c r="B11" s="237"/>
      <c r="C11" s="30"/>
      <c r="D11" s="92"/>
      <c r="E11" s="92"/>
      <c r="F11" s="92"/>
      <c r="G11" s="93"/>
      <c r="H11" s="242" t="s">
        <v>51</v>
      </c>
      <c r="I11" s="150"/>
      <c r="J11" s="93"/>
      <c r="K11" s="1"/>
      <c r="L11" s="1"/>
      <c r="M11" s="1"/>
    </row>
    <row r="12" spans="1:13" ht="15.75" thickBot="1" x14ac:dyDescent="0.3">
      <c r="A12" s="1"/>
      <c r="B12" s="31" t="s">
        <v>74</v>
      </c>
      <c r="C12" s="171">
        <v>0.35</v>
      </c>
      <c r="D12" s="1"/>
      <c r="E12" s="1"/>
      <c r="F12" s="1"/>
      <c r="G12" s="1"/>
      <c r="H12" s="243"/>
      <c r="I12" s="150"/>
      <c r="J12" s="1"/>
      <c r="K12" s="1"/>
      <c r="L12" s="94"/>
      <c r="M12" s="1"/>
    </row>
    <row r="13" spans="1:13" x14ac:dyDescent="0.25">
      <c r="A13" s="1"/>
      <c r="B13" s="94"/>
      <c r="C13" s="2"/>
      <c r="D13" s="2"/>
      <c r="E13" s="2"/>
      <c r="F13" s="2"/>
      <c r="G13" s="2"/>
      <c r="H13" s="243"/>
      <c r="I13" s="150"/>
      <c r="J13" s="1"/>
      <c r="K13" s="1"/>
      <c r="L13" s="1"/>
      <c r="M13" s="1"/>
    </row>
    <row r="14" spans="1:13" ht="14.45" customHeight="1" thickBot="1" x14ac:dyDescent="0.3">
      <c r="A14" s="1"/>
      <c r="B14" s="1"/>
      <c r="C14" s="2"/>
      <c r="D14" s="2"/>
      <c r="E14" s="2"/>
      <c r="F14" s="2"/>
      <c r="G14" s="2"/>
      <c r="H14" s="244"/>
      <c r="I14" s="150"/>
      <c r="J14" s="1"/>
      <c r="K14" s="1"/>
      <c r="L14" s="1"/>
      <c r="M14" s="1"/>
    </row>
    <row r="15" spans="1:13" x14ac:dyDescent="0.25">
      <c r="A15" s="9"/>
      <c r="B15" s="225" t="s">
        <v>62</v>
      </c>
      <c r="C15" s="225"/>
      <c r="D15" s="225"/>
      <c r="E15" s="225"/>
      <c r="F15" s="225"/>
      <c r="G15" s="225"/>
      <c r="H15" s="225"/>
      <c r="I15" s="151"/>
      <c r="J15" s="142"/>
      <c r="K15" s="9"/>
      <c r="L15" s="9"/>
      <c r="M15" s="1"/>
    </row>
    <row r="16" spans="1:13" x14ac:dyDescent="0.25">
      <c r="A16" s="9"/>
      <c r="B16" s="225"/>
      <c r="C16" s="225"/>
      <c r="D16" s="225"/>
      <c r="E16" s="225"/>
      <c r="F16" s="225"/>
      <c r="G16" s="225"/>
      <c r="H16" s="225"/>
      <c r="I16" s="151"/>
      <c r="J16" s="142"/>
      <c r="K16" s="9"/>
      <c r="L16" s="9"/>
      <c r="M16" s="1"/>
    </row>
    <row r="17" spans="1:13" x14ac:dyDescent="0.25">
      <c r="A17" s="9"/>
      <c r="B17" s="225"/>
      <c r="C17" s="225"/>
      <c r="D17" s="225"/>
      <c r="E17" s="225"/>
      <c r="F17" s="225"/>
      <c r="G17" s="225"/>
      <c r="H17" s="225"/>
      <c r="I17" s="151"/>
      <c r="J17" s="142"/>
      <c r="K17" s="9"/>
      <c r="L17" s="9"/>
      <c r="M17" s="1"/>
    </row>
    <row r="18" spans="1:13" x14ac:dyDescent="0.25">
      <c r="A18" s="9"/>
      <c r="B18" s="225"/>
      <c r="C18" s="225"/>
      <c r="D18" s="225"/>
      <c r="E18" s="225"/>
      <c r="F18" s="225"/>
      <c r="G18" s="225"/>
      <c r="H18" s="225"/>
      <c r="I18" s="151"/>
      <c r="J18" s="142"/>
      <c r="K18" s="9"/>
      <c r="L18" s="9"/>
      <c r="M18" s="1"/>
    </row>
    <row r="19" spans="1:13" x14ac:dyDescent="0.25">
      <c r="A19" s="9"/>
      <c r="B19" s="225"/>
      <c r="C19" s="225"/>
      <c r="D19" s="225"/>
      <c r="E19" s="225"/>
      <c r="F19" s="225"/>
      <c r="G19" s="225"/>
      <c r="H19" s="225"/>
      <c r="I19" s="151"/>
      <c r="J19" s="142"/>
      <c r="K19" s="9"/>
      <c r="L19" s="9"/>
      <c r="M19" s="1"/>
    </row>
    <row r="20" spans="1:13" x14ac:dyDescent="0.25">
      <c r="A20" s="9"/>
      <c r="B20" s="225"/>
      <c r="C20" s="225"/>
      <c r="D20" s="225"/>
      <c r="E20" s="225"/>
      <c r="F20" s="225"/>
      <c r="G20" s="225"/>
      <c r="H20" s="225"/>
      <c r="I20" s="151"/>
      <c r="J20" s="142"/>
      <c r="K20" s="9"/>
      <c r="L20" s="9"/>
      <c r="M20" s="1"/>
    </row>
    <row r="21" spans="1:13" x14ac:dyDescent="0.25">
      <c r="A21" s="9"/>
      <c r="B21" s="225"/>
      <c r="C21" s="225"/>
      <c r="D21" s="225"/>
      <c r="E21" s="225"/>
      <c r="F21" s="225"/>
      <c r="G21" s="225"/>
      <c r="H21" s="225"/>
      <c r="I21" s="151"/>
      <c r="J21" s="142"/>
      <c r="K21" s="9"/>
      <c r="L21" s="9"/>
      <c r="M21" s="1"/>
    </row>
    <row r="22" spans="1:13" x14ac:dyDescent="0.25">
      <c r="A22" s="1"/>
      <c r="B22" s="225"/>
      <c r="C22" s="225"/>
      <c r="D22" s="225"/>
      <c r="E22" s="225"/>
      <c r="F22" s="225"/>
      <c r="G22" s="225"/>
      <c r="H22" s="225"/>
      <c r="I22" s="2"/>
      <c r="J22" s="1"/>
      <c r="K22" s="1"/>
      <c r="L22" s="1"/>
      <c r="M22" s="1"/>
    </row>
  </sheetData>
  <sheetProtection algorithmName="SHA-512" hashValue="hVV65rqA4Q3gbk+vPAy+L8e6Crg7OX3ij7dcr0W9mUxnkwXygxrstmgrwP61nTWaqOFovQHADS0fqLppN/n0XQ==" saltValue="ytcT1RIgAjwAlJRfvbaFxg==" spinCount="100000" sheet="1" formatCells="0" formatColumns="0" formatRows="0" insertColumns="0" insertRows="0" insertHyperlinks="0" deleteColumns="0" deleteRows="0" sort="0" autoFilter="0" pivotTables="0"/>
  <mergeCells count="9">
    <mergeCell ref="L5:L8"/>
    <mergeCell ref="B15:H22"/>
    <mergeCell ref="B2:D3"/>
    <mergeCell ref="E2:H2"/>
    <mergeCell ref="E3:H3"/>
    <mergeCell ref="B8:B11"/>
    <mergeCell ref="D8:E8"/>
    <mergeCell ref="D10:F10"/>
    <mergeCell ref="H11:H14"/>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2"/>
  <sheetViews>
    <sheetView showGridLines="0" zoomScaleNormal="100" workbookViewId="0">
      <selection activeCell="G25" sqref="G25"/>
    </sheetView>
  </sheetViews>
  <sheetFormatPr defaultRowHeight="15" x14ac:dyDescent="0.25"/>
  <cols>
    <col min="1" max="1" width="5.85546875" customWidth="1"/>
    <col min="2" max="2" width="47.140625" customWidth="1"/>
    <col min="3" max="10" width="12.85546875" customWidth="1"/>
    <col min="11" max="11" width="4.5703125" customWidth="1"/>
    <col min="12" max="12" width="47.42578125" customWidth="1"/>
  </cols>
  <sheetData>
    <row r="1" spans="1:13" ht="15.75" thickBot="1" x14ac:dyDescent="0.3">
      <c r="A1" s="1"/>
      <c r="B1" s="1"/>
      <c r="C1" s="2"/>
      <c r="D1" s="2"/>
      <c r="E1" s="2"/>
      <c r="F1" s="2"/>
      <c r="G1" s="2"/>
      <c r="H1" s="2"/>
      <c r="I1" s="2"/>
      <c r="J1" s="1"/>
      <c r="K1" s="1"/>
      <c r="L1" s="1"/>
      <c r="M1" s="1"/>
    </row>
    <row r="2" spans="1:13" ht="23.1" customHeight="1" thickBot="1" x14ac:dyDescent="0.4">
      <c r="A2" s="1"/>
      <c r="B2" s="249" t="s">
        <v>72</v>
      </c>
      <c r="C2" s="227"/>
      <c r="D2" s="228"/>
      <c r="E2" s="232" t="s">
        <v>16</v>
      </c>
      <c r="F2" s="233"/>
      <c r="G2" s="233"/>
      <c r="H2" s="234"/>
      <c r="I2" s="138">
        <v>7</v>
      </c>
      <c r="J2" s="1"/>
      <c r="K2" s="1"/>
      <c r="L2" s="1"/>
      <c r="M2" s="1"/>
    </row>
    <row r="3" spans="1:13" ht="23.1" customHeight="1" thickBot="1" x14ac:dyDescent="0.4">
      <c r="A3" s="1"/>
      <c r="B3" s="229"/>
      <c r="C3" s="230"/>
      <c r="D3" s="231"/>
      <c r="E3" s="232" t="s">
        <v>17</v>
      </c>
      <c r="F3" s="233"/>
      <c r="G3" s="233"/>
      <c r="H3" s="234"/>
      <c r="I3" s="140">
        <v>2.2999999999999998</v>
      </c>
      <c r="J3" s="1"/>
      <c r="K3" s="1"/>
      <c r="L3" s="1"/>
      <c r="M3" s="1"/>
    </row>
    <row r="4" spans="1:13" ht="15" customHeight="1" thickBot="1" x14ac:dyDescent="0.3">
      <c r="A4" s="1"/>
      <c r="B4" s="97"/>
      <c r="C4" s="2"/>
      <c r="D4" s="2"/>
      <c r="E4" s="2"/>
      <c r="F4" s="2"/>
      <c r="G4" s="2"/>
      <c r="H4" s="2"/>
      <c r="I4" s="2"/>
      <c r="J4" s="1"/>
      <c r="K4" s="1"/>
      <c r="M4" s="1"/>
    </row>
    <row r="5" spans="1:13" ht="49.7" customHeight="1" thickBot="1" x14ac:dyDescent="0.3">
      <c r="A5" s="1"/>
      <c r="B5" s="77" t="s">
        <v>64</v>
      </c>
      <c r="C5" s="8" t="s">
        <v>3</v>
      </c>
      <c r="D5" s="8" t="s">
        <v>4</v>
      </c>
      <c r="E5" s="60" t="s">
        <v>5</v>
      </c>
      <c r="F5" s="8" t="s">
        <v>6</v>
      </c>
      <c r="G5" s="8" t="s">
        <v>7</v>
      </c>
      <c r="H5" s="67" t="s">
        <v>53</v>
      </c>
      <c r="I5" s="58" t="s">
        <v>56</v>
      </c>
      <c r="J5" s="58" t="s">
        <v>9</v>
      </c>
      <c r="K5" s="1"/>
      <c r="L5" s="245" t="s">
        <v>61</v>
      </c>
      <c r="M5" s="1"/>
    </row>
    <row r="6" spans="1:13" ht="15" customHeight="1" thickBot="1" x14ac:dyDescent="0.3">
      <c r="A6" s="1"/>
      <c r="B6" s="98" t="s">
        <v>39</v>
      </c>
      <c r="C6" s="99">
        <v>0.03</v>
      </c>
      <c r="D6" s="100">
        <v>24</v>
      </c>
      <c r="E6" s="101">
        <v>7</v>
      </c>
      <c r="F6" s="102">
        <v>5.04</v>
      </c>
      <c r="G6" s="75">
        <v>1.7639999999999998</v>
      </c>
      <c r="H6" s="75">
        <v>0.25199999999999995</v>
      </c>
      <c r="I6" s="136">
        <v>7.6439999999999992</v>
      </c>
      <c r="J6" s="54">
        <v>91.727999999999994</v>
      </c>
      <c r="K6" s="1"/>
      <c r="L6" s="246"/>
      <c r="M6" s="1"/>
    </row>
    <row r="7" spans="1:13" ht="16.350000000000001" customHeight="1" thickBot="1" x14ac:dyDescent="0.3">
      <c r="A7" s="1"/>
      <c r="B7" s="250" t="s">
        <v>70</v>
      </c>
      <c r="C7" s="2"/>
      <c r="D7" s="252" t="s">
        <v>20</v>
      </c>
      <c r="E7" s="253"/>
      <c r="F7" s="143">
        <v>5.04</v>
      </c>
      <c r="G7" s="144">
        <v>1.7639999999999998</v>
      </c>
      <c r="H7" s="144">
        <v>0.25199999999999995</v>
      </c>
      <c r="I7" s="144">
        <v>7.6439999999999992</v>
      </c>
      <c r="J7" s="145">
        <v>91.727999999999994</v>
      </c>
      <c r="K7" s="1"/>
      <c r="L7" s="246"/>
      <c r="M7" s="1"/>
    </row>
    <row r="8" spans="1:13" ht="15.75" thickBot="1" x14ac:dyDescent="0.3">
      <c r="A8" s="1"/>
      <c r="B8" s="251"/>
      <c r="C8" s="2"/>
      <c r="D8" s="2"/>
      <c r="E8" s="2"/>
      <c r="F8" s="2"/>
      <c r="G8" s="90"/>
      <c r="H8" s="90"/>
      <c r="I8" s="90"/>
      <c r="J8" s="91"/>
      <c r="K8" s="1"/>
      <c r="L8" s="247"/>
      <c r="M8" s="1"/>
    </row>
    <row r="9" spans="1:13" ht="16.350000000000001" customHeight="1" thickBot="1" x14ac:dyDescent="0.3">
      <c r="A9" s="1"/>
      <c r="B9" s="251"/>
      <c r="C9" s="30"/>
      <c r="D9" s="240" t="s">
        <v>46</v>
      </c>
      <c r="E9" s="241"/>
      <c r="F9" s="241"/>
      <c r="G9" s="65">
        <v>1.7639999999999998</v>
      </c>
      <c r="H9" s="68">
        <v>0.25199999999999995</v>
      </c>
      <c r="I9" s="65">
        <v>7.6439999999999992</v>
      </c>
      <c r="J9" s="65">
        <v>91.727999999999994</v>
      </c>
      <c r="K9" s="1"/>
      <c r="L9" s="94"/>
      <c r="M9" s="1"/>
    </row>
    <row r="10" spans="1:13" ht="16.350000000000001" customHeight="1" thickBot="1" x14ac:dyDescent="0.3">
      <c r="A10" s="1"/>
      <c r="B10" s="251"/>
      <c r="C10" s="30"/>
      <c r="D10" s="92"/>
      <c r="E10" s="92"/>
      <c r="F10" s="92"/>
      <c r="G10" s="93"/>
      <c r="H10" s="242" t="s">
        <v>54</v>
      </c>
      <c r="I10" s="150"/>
      <c r="J10" s="93"/>
      <c r="K10" s="1"/>
      <c r="L10" s="94"/>
      <c r="M10" s="1"/>
    </row>
    <row r="11" spans="1:13" ht="17.45" customHeight="1" thickBot="1" x14ac:dyDescent="0.3">
      <c r="A11" s="1"/>
      <c r="B11" s="31" t="s">
        <v>73</v>
      </c>
      <c r="C11" s="171">
        <v>0.35</v>
      </c>
      <c r="D11" s="1"/>
      <c r="E11" s="1"/>
      <c r="F11" s="1"/>
      <c r="G11" s="1"/>
      <c r="H11" s="243"/>
      <c r="I11" s="150"/>
      <c r="J11" s="1"/>
      <c r="K11" s="1"/>
      <c r="L11" s="94"/>
      <c r="M11" s="1"/>
    </row>
    <row r="12" spans="1:13" x14ac:dyDescent="0.25">
      <c r="A12" s="1"/>
      <c r="B12" s="94"/>
      <c r="C12" s="2"/>
      <c r="D12" s="2"/>
      <c r="E12" s="2"/>
      <c r="F12" s="2"/>
      <c r="G12" s="2"/>
      <c r="H12" s="243"/>
      <c r="I12" s="150"/>
      <c r="J12" s="1"/>
      <c r="K12" s="1"/>
      <c r="L12" s="1"/>
      <c r="M12" s="1"/>
    </row>
    <row r="13" spans="1:13" ht="15.75" thickBot="1" x14ac:dyDescent="0.3">
      <c r="A13" s="1"/>
      <c r="B13" s="1"/>
      <c r="C13" s="2"/>
      <c r="D13" s="2"/>
      <c r="E13" s="2"/>
      <c r="F13" s="2"/>
      <c r="G13" s="2"/>
      <c r="H13" s="244"/>
      <c r="I13" s="150"/>
      <c r="J13" s="1"/>
      <c r="K13" s="1"/>
      <c r="L13" s="1"/>
      <c r="M13" s="1"/>
    </row>
    <row r="14" spans="1:13" ht="14.45" customHeight="1" x14ac:dyDescent="0.25">
      <c r="A14" s="1"/>
      <c r="B14" s="248" t="s">
        <v>62</v>
      </c>
      <c r="C14" s="248"/>
      <c r="D14" s="248"/>
      <c r="E14" s="248"/>
      <c r="F14" s="248"/>
      <c r="G14" s="248"/>
      <c r="H14" s="248"/>
      <c r="I14" s="248"/>
      <c r="J14" s="34"/>
      <c r="K14" s="1"/>
      <c r="L14" s="1"/>
      <c r="M14" s="1"/>
    </row>
    <row r="15" spans="1:13" x14ac:dyDescent="0.25">
      <c r="A15" s="1"/>
      <c r="B15" s="248"/>
      <c r="C15" s="248"/>
      <c r="D15" s="248"/>
      <c r="E15" s="248"/>
      <c r="F15" s="248"/>
      <c r="G15" s="248"/>
      <c r="H15" s="248"/>
      <c r="I15" s="248"/>
      <c r="J15" s="34"/>
      <c r="K15" s="1"/>
      <c r="L15" s="1"/>
      <c r="M15" s="1"/>
    </row>
    <row r="16" spans="1:13" x14ac:dyDescent="0.25">
      <c r="A16" s="1"/>
      <c r="B16" s="248"/>
      <c r="C16" s="248"/>
      <c r="D16" s="248"/>
      <c r="E16" s="248"/>
      <c r="F16" s="248"/>
      <c r="G16" s="248"/>
      <c r="H16" s="248"/>
      <c r="I16" s="248"/>
      <c r="J16" s="34"/>
      <c r="K16" s="1"/>
      <c r="L16" s="1"/>
      <c r="M16" s="1"/>
    </row>
    <row r="17" spans="1:13" x14ac:dyDescent="0.25">
      <c r="A17" s="1"/>
      <c r="B17" s="248"/>
      <c r="C17" s="248"/>
      <c r="D17" s="248"/>
      <c r="E17" s="248"/>
      <c r="F17" s="248"/>
      <c r="G17" s="248"/>
      <c r="H17" s="248"/>
      <c r="I17" s="248"/>
      <c r="J17" s="34"/>
      <c r="K17" s="1"/>
      <c r="L17" s="1"/>
      <c r="M17" s="1"/>
    </row>
    <row r="18" spans="1:13" x14ac:dyDescent="0.25">
      <c r="A18" s="1"/>
      <c r="B18" s="248"/>
      <c r="C18" s="248"/>
      <c r="D18" s="248"/>
      <c r="E18" s="248"/>
      <c r="F18" s="248"/>
      <c r="G18" s="248"/>
      <c r="H18" s="248"/>
      <c r="I18" s="248"/>
      <c r="J18" s="34"/>
      <c r="K18" s="1"/>
      <c r="L18" s="1"/>
      <c r="M18" s="1"/>
    </row>
    <row r="19" spans="1:13" x14ac:dyDescent="0.25">
      <c r="A19" s="1"/>
      <c r="B19" s="248"/>
      <c r="C19" s="248"/>
      <c r="D19" s="248"/>
      <c r="E19" s="248"/>
      <c r="F19" s="248"/>
      <c r="G19" s="248"/>
      <c r="H19" s="248"/>
      <c r="I19" s="248"/>
      <c r="J19" s="34"/>
      <c r="K19" s="1"/>
      <c r="L19" s="1"/>
      <c r="M19" s="1"/>
    </row>
    <row r="20" spans="1:13" x14ac:dyDescent="0.25">
      <c r="A20" s="1"/>
      <c r="B20" s="248"/>
      <c r="C20" s="248"/>
      <c r="D20" s="248"/>
      <c r="E20" s="248"/>
      <c r="F20" s="248"/>
      <c r="G20" s="248"/>
      <c r="H20" s="248"/>
      <c r="I20" s="248"/>
      <c r="J20" s="34"/>
      <c r="K20" s="1"/>
      <c r="L20" s="1"/>
      <c r="M20" s="1"/>
    </row>
    <row r="21" spans="1:13" x14ac:dyDescent="0.25">
      <c r="A21" s="1"/>
      <c r="B21" s="248"/>
      <c r="C21" s="248"/>
      <c r="D21" s="248"/>
      <c r="E21" s="248"/>
      <c r="F21" s="248"/>
      <c r="G21" s="248"/>
      <c r="H21" s="248"/>
      <c r="I21" s="248"/>
      <c r="J21" s="1"/>
      <c r="K21" s="1"/>
      <c r="L21" s="1"/>
      <c r="M21" s="1"/>
    </row>
    <row r="22" spans="1:13" x14ac:dyDescent="0.25">
      <c r="A22" s="1"/>
      <c r="B22" s="1"/>
      <c r="C22" s="2"/>
      <c r="D22" s="2"/>
      <c r="E22" s="2"/>
      <c r="F22" s="2"/>
      <c r="G22" s="2"/>
      <c r="H22" s="2"/>
      <c r="I22" s="2"/>
      <c r="J22" s="1"/>
      <c r="K22" s="1"/>
      <c r="L22" s="1"/>
      <c r="M22" s="1"/>
    </row>
  </sheetData>
  <sheetProtection algorithmName="SHA-512" hashValue="r8EAUlbdI4Sv3GUO37iNw2iMYLmdnZ1wS2enc/mFxdr/DtBoBxOOdVbWSq1tKSpE6Q7//dL7J+IfYRgpE8t4Vg==" saltValue="bYhsWbFEjhtpeSK1ypJ48g==" spinCount="100000" sheet="1" formatCells="0" formatColumns="0" formatRows="0" insertColumns="0" insertRows="0" insertHyperlinks="0" deleteColumns="0" deleteRows="0" sort="0" autoFilter="0" pivotTables="0"/>
  <mergeCells count="9">
    <mergeCell ref="L5:L8"/>
    <mergeCell ref="B14:I21"/>
    <mergeCell ref="B2:D3"/>
    <mergeCell ref="E2:H2"/>
    <mergeCell ref="E3:H3"/>
    <mergeCell ref="B7:B10"/>
    <mergeCell ref="D7:E7"/>
    <mergeCell ref="D9:F9"/>
    <mergeCell ref="H10:H13"/>
  </mergeCells>
  <pageMargins left="0.7" right="0.7" top="0.75" bottom="0.75" header="0.3" footer="0.3"/>
  <pageSetup paperSize="9"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40"/>
  <sheetViews>
    <sheetView showGridLines="0" zoomScaleNormal="100" workbookViewId="0">
      <selection activeCell="I7" sqref="I7"/>
    </sheetView>
  </sheetViews>
  <sheetFormatPr defaultColWidth="9.140625" defaultRowHeight="15" x14ac:dyDescent="0.25"/>
  <cols>
    <col min="1" max="1" width="5.42578125" style="1" customWidth="1"/>
    <col min="2" max="2" width="49.5703125" style="1" customWidth="1"/>
    <col min="3" max="9" width="13.140625" style="2" customWidth="1"/>
    <col min="10" max="10" width="13.140625" style="1" customWidth="1"/>
    <col min="11" max="11" width="3.85546875" style="1" customWidth="1"/>
    <col min="12" max="12" width="48.140625" style="1" customWidth="1"/>
    <col min="13" max="16384" width="9.140625" style="1"/>
  </cols>
  <sheetData>
    <row r="1" spans="2:15" ht="15.75" thickBot="1" x14ac:dyDescent="0.3"/>
    <row r="2" spans="2:15" ht="23.1" customHeight="1" thickBot="1" x14ac:dyDescent="0.4">
      <c r="B2" s="263" t="s">
        <v>75</v>
      </c>
      <c r="C2" s="264"/>
      <c r="D2" s="265"/>
      <c r="E2" s="232" t="s">
        <v>0</v>
      </c>
      <c r="F2" s="233"/>
      <c r="G2" s="233"/>
      <c r="H2" s="234"/>
      <c r="I2" s="3">
        <v>0</v>
      </c>
    </row>
    <row r="3" spans="2:15" ht="23.1" customHeight="1" thickBot="1" x14ac:dyDescent="0.4">
      <c r="B3" s="266"/>
      <c r="C3" s="267"/>
      <c r="D3" s="268"/>
      <c r="E3" s="232" t="s">
        <v>1</v>
      </c>
      <c r="F3" s="233"/>
      <c r="G3" s="233"/>
      <c r="H3" s="234"/>
      <c r="I3" s="4">
        <v>0</v>
      </c>
    </row>
    <row r="4" spans="2:15" ht="23.1" customHeight="1" thickBot="1" x14ac:dyDescent="0.4">
      <c r="B4" s="169"/>
      <c r="C4" s="169"/>
      <c r="D4" s="169"/>
      <c r="E4" s="232" t="s">
        <v>82</v>
      </c>
      <c r="F4" s="233"/>
      <c r="G4" s="233"/>
      <c r="H4" s="234"/>
      <c r="I4" s="4">
        <v>0</v>
      </c>
    </row>
    <row r="5" spans="2:15" ht="15" customHeight="1" thickBot="1" x14ac:dyDescent="0.3">
      <c r="B5" s="5"/>
      <c r="F5" s="6"/>
      <c r="L5" s="257" t="s">
        <v>26</v>
      </c>
    </row>
    <row r="6" spans="2:15" ht="48.6" customHeight="1" thickBot="1" x14ac:dyDescent="0.3">
      <c r="B6" s="7" t="s">
        <v>78</v>
      </c>
      <c r="C6" s="139" t="s">
        <v>77</v>
      </c>
      <c r="D6" s="139" t="s">
        <v>15</v>
      </c>
      <c r="E6" s="139" t="s">
        <v>5</v>
      </c>
      <c r="F6" s="139" t="s">
        <v>37</v>
      </c>
      <c r="G6" s="139" t="s">
        <v>7</v>
      </c>
      <c r="H6" s="157" t="s">
        <v>8</v>
      </c>
      <c r="I6" s="139" t="s">
        <v>56</v>
      </c>
      <c r="J6" s="139" t="s">
        <v>9</v>
      </c>
      <c r="L6" s="258"/>
      <c r="M6" s="9"/>
      <c r="N6" s="10"/>
      <c r="O6" s="9"/>
    </row>
    <row r="7" spans="2:15" s="69" customFormat="1" ht="16.149999999999999" customHeight="1" x14ac:dyDescent="0.25">
      <c r="B7" s="154" t="s">
        <v>79</v>
      </c>
      <c r="C7" s="182">
        <v>16.8</v>
      </c>
      <c r="D7" s="183">
        <v>0</v>
      </c>
      <c r="E7" s="183">
        <v>0</v>
      </c>
      <c r="F7" s="184">
        <v>16.8</v>
      </c>
      <c r="G7" s="185">
        <f>IF(I2&gt;0,F7*C15,0)</f>
        <v>0</v>
      </c>
      <c r="H7" s="185">
        <f>IFERROR(G7/I2,0)</f>
        <v>0</v>
      </c>
      <c r="I7" s="185">
        <f>J7/12</f>
        <v>0</v>
      </c>
      <c r="J7" s="186">
        <f>IF(I2&gt;0,G7*52,0)</f>
        <v>0</v>
      </c>
      <c r="L7" s="258"/>
      <c r="M7" s="114"/>
      <c r="N7" s="153"/>
      <c r="O7" s="114"/>
    </row>
    <row r="8" spans="2:15" s="69" customFormat="1" ht="16.149999999999999" customHeight="1" x14ac:dyDescent="0.25">
      <c r="B8" s="163" t="s">
        <v>83</v>
      </c>
      <c r="C8" s="20">
        <v>0.25</v>
      </c>
      <c r="D8" s="187">
        <v>10</v>
      </c>
      <c r="E8" s="187">
        <f>I4</f>
        <v>0</v>
      </c>
      <c r="F8" s="188">
        <f>C8*D8*E8</f>
        <v>0</v>
      </c>
      <c r="G8" s="167">
        <f>IF(I3&gt;0,F8*C15,0)</f>
        <v>0</v>
      </c>
      <c r="H8" s="167">
        <f>IFERROR(G8/I3,0)</f>
        <v>0</v>
      </c>
      <c r="I8" s="167">
        <f t="shared" ref="I8:I10" si="0">J8/12</f>
        <v>0</v>
      </c>
      <c r="J8" s="189">
        <f>IF(I3&gt;0,G8*52,0)</f>
        <v>0</v>
      </c>
      <c r="L8" s="258"/>
      <c r="M8" s="114"/>
      <c r="N8" s="153"/>
      <c r="O8" s="114"/>
    </row>
    <row r="9" spans="2:15" ht="15" customHeight="1" thickBot="1" x14ac:dyDescent="0.3">
      <c r="B9" s="155" t="s">
        <v>81</v>
      </c>
      <c r="C9" s="16">
        <v>0.05</v>
      </c>
      <c r="D9" s="17">
        <v>0</v>
      </c>
      <c r="E9" s="17">
        <f>I2</f>
        <v>0</v>
      </c>
      <c r="F9" s="164">
        <f>C9*E9</f>
        <v>0</v>
      </c>
      <c r="G9" s="19">
        <f>F9*C15</f>
        <v>0</v>
      </c>
      <c r="H9" s="19">
        <f>IFERROR(G9/E9,0)</f>
        <v>0</v>
      </c>
      <c r="I9" s="167">
        <f t="shared" si="0"/>
        <v>0</v>
      </c>
      <c r="J9" s="159">
        <f>G9*52</f>
        <v>0</v>
      </c>
      <c r="L9" s="259"/>
      <c r="M9" s="9"/>
      <c r="N9" s="10"/>
      <c r="O9" s="10"/>
    </row>
    <row r="10" spans="2:15" ht="15" customHeight="1" thickBot="1" x14ac:dyDescent="0.3">
      <c r="B10" s="156" t="s">
        <v>80</v>
      </c>
      <c r="C10" s="86">
        <v>0.1</v>
      </c>
      <c r="D10" s="24">
        <f>I3</f>
        <v>0</v>
      </c>
      <c r="E10" s="24">
        <f>I2</f>
        <v>0</v>
      </c>
      <c r="F10" s="166">
        <f>C10*D10*E10</f>
        <v>0</v>
      </c>
      <c r="G10" s="75">
        <f>F10*C15</f>
        <v>0</v>
      </c>
      <c r="H10" s="75">
        <f>IFERROR(G10/E10,0)</f>
        <v>0</v>
      </c>
      <c r="I10" s="168">
        <f t="shared" si="0"/>
        <v>0</v>
      </c>
      <c r="J10" s="161">
        <f t="shared" ref="J10" si="1">G10*52</f>
        <v>0</v>
      </c>
      <c r="M10" s="9"/>
      <c r="N10" s="10"/>
      <c r="O10" s="10"/>
    </row>
    <row r="11" spans="2:15" ht="16.149999999999999" customHeight="1" thickBot="1" x14ac:dyDescent="0.3">
      <c r="B11" s="235" t="s">
        <v>58</v>
      </c>
      <c r="D11" s="269" t="s">
        <v>18</v>
      </c>
      <c r="E11" s="270"/>
      <c r="F11" s="165">
        <f>SUM(F7:F10)</f>
        <v>16.8</v>
      </c>
      <c r="G11" s="126">
        <f>SUM(G7:G10)</f>
        <v>0</v>
      </c>
      <c r="H11" s="146">
        <f>SUM(H7:H10)</f>
        <v>0</v>
      </c>
      <c r="I11" s="158">
        <f>SUM(I7:I10)</f>
        <v>0</v>
      </c>
      <c r="J11" s="160">
        <f>SUM(J7:J10)</f>
        <v>0</v>
      </c>
      <c r="L11" s="260" t="s">
        <v>88</v>
      </c>
      <c r="N11" s="9"/>
      <c r="O11" s="10"/>
    </row>
    <row r="12" spans="2:15" ht="16.5" customHeight="1" thickBot="1" x14ac:dyDescent="0.3">
      <c r="B12" s="236"/>
      <c r="D12" s="27"/>
      <c r="E12" s="27"/>
      <c r="F12" s="28"/>
      <c r="G12" s="29"/>
      <c r="H12" s="29"/>
      <c r="I12" s="29"/>
      <c r="J12" s="29"/>
      <c r="L12" s="261"/>
    </row>
    <row r="13" spans="2:15" ht="16.350000000000001" customHeight="1" thickBot="1" x14ac:dyDescent="0.3">
      <c r="B13" s="236"/>
      <c r="C13" s="30"/>
      <c r="D13" s="240" t="s">
        <v>47</v>
      </c>
      <c r="E13" s="241"/>
      <c r="F13" s="241"/>
      <c r="G13" s="65">
        <f>G11</f>
        <v>0</v>
      </c>
      <c r="H13" s="68">
        <f>IF(H11 =0, 0, H11)</f>
        <v>0</v>
      </c>
      <c r="I13" s="65">
        <f>I11</f>
        <v>0</v>
      </c>
      <c r="J13" s="65">
        <f t="shared" ref="J13" si="2">J11</f>
        <v>0</v>
      </c>
      <c r="L13" s="261"/>
    </row>
    <row r="14" spans="2:15" ht="19.5" customHeight="1" thickBot="1" x14ac:dyDescent="0.3">
      <c r="B14" s="237"/>
      <c r="E14" s="271" t="s">
        <v>52</v>
      </c>
      <c r="F14" s="272"/>
      <c r="G14" s="273"/>
      <c r="H14" s="242" t="s">
        <v>51</v>
      </c>
      <c r="I14" s="150"/>
      <c r="L14" s="261"/>
    </row>
    <row r="15" spans="2:15" ht="15" customHeight="1" thickBot="1" x14ac:dyDescent="0.3">
      <c r="B15" s="31" t="s">
        <v>24</v>
      </c>
      <c r="C15" s="171">
        <v>0.35</v>
      </c>
      <c r="E15" s="274"/>
      <c r="F15" s="275"/>
      <c r="G15" s="276"/>
      <c r="H15" s="243"/>
      <c r="I15" s="150"/>
      <c r="L15" s="261"/>
    </row>
    <row r="16" spans="2:15" ht="14.45" customHeight="1" x14ac:dyDescent="0.25">
      <c r="B16" s="172"/>
      <c r="C16" s="173"/>
      <c r="E16" s="274"/>
      <c r="F16" s="275"/>
      <c r="G16" s="276"/>
      <c r="H16" s="243"/>
      <c r="I16" s="150"/>
      <c r="L16" s="261"/>
    </row>
    <row r="17" spans="2:12" ht="15" customHeight="1" thickBot="1" x14ac:dyDescent="0.3">
      <c r="B17" s="172"/>
      <c r="C17" s="173"/>
      <c r="D17" s="33"/>
      <c r="E17" s="277"/>
      <c r="F17" s="278"/>
      <c r="G17" s="279"/>
      <c r="H17" s="244"/>
      <c r="I17" s="150"/>
      <c r="L17" s="261"/>
    </row>
    <row r="18" spans="2:12" ht="15" customHeight="1" thickBot="1" x14ac:dyDescent="0.3">
      <c r="I18" s="152"/>
      <c r="J18" s="34"/>
      <c r="L18" s="261"/>
    </row>
    <row r="19" spans="2:12" ht="14.45" customHeight="1" thickBot="1" x14ac:dyDescent="0.3">
      <c r="B19" s="280" t="s">
        <v>21</v>
      </c>
      <c r="C19" s="55"/>
      <c r="F19" s="283" t="s">
        <v>86</v>
      </c>
      <c r="G19" s="283" t="s">
        <v>29</v>
      </c>
      <c r="H19" s="292" t="s">
        <v>30</v>
      </c>
      <c r="I19" s="254" t="s">
        <v>56</v>
      </c>
      <c r="J19" s="254" t="s">
        <v>9</v>
      </c>
      <c r="L19" s="262"/>
    </row>
    <row r="20" spans="2:12" ht="14.45" customHeight="1" x14ac:dyDescent="0.25">
      <c r="B20" s="281"/>
      <c r="D20" s="34"/>
      <c r="F20" s="284"/>
      <c r="G20" s="284"/>
      <c r="H20" s="293"/>
      <c r="I20" s="255"/>
      <c r="J20" s="255"/>
      <c r="L20" s="170"/>
    </row>
    <row r="21" spans="2:12" ht="16.5" thickBot="1" x14ac:dyDescent="0.3">
      <c r="B21" s="281"/>
      <c r="C21" s="30"/>
      <c r="D21" s="34"/>
      <c r="F21" s="285"/>
      <c r="G21" s="285"/>
      <c r="H21" s="294"/>
      <c r="I21" s="256"/>
      <c r="J21" s="256"/>
      <c r="L21" s="170"/>
    </row>
    <row r="22" spans="2:12" ht="16.5" thickBot="1" x14ac:dyDescent="0.3">
      <c r="B22" s="282"/>
      <c r="D22" s="34"/>
      <c r="F22" s="175">
        <f>60*2</f>
        <v>120</v>
      </c>
      <c r="G22" s="176">
        <f>((F22/1000)*C23)+((F22/1000)*C24)</f>
        <v>0.32639999999999997</v>
      </c>
      <c r="H22" s="177">
        <f>IFERROR(G22/I2,0)</f>
        <v>0</v>
      </c>
      <c r="I22" s="176">
        <f>J22/12</f>
        <v>1.4143999999999999</v>
      </c>
      <c r="J22" s="176">
        <f>G22*52</f>
        <v>16.972799999999999</v>
      </c>
      <c r="L22" s="170"/>
    </row>
    <row r="23" spans="2:12" ht="16.5" thickBot="1" x14ac:dyDescent="0.3">
      <c r="B23" s="31" t="s">
        <v>22</v>
      </c>
      <c r="C23" s="32">
        <v>1.33</v>
      </c>
      <c r="D23" s="34"/>
      <c r="E23" s="174"/>
      <c r="F23" s="174"/>
      <c r="G23" s="174"/>
      <c r="H23" s="34"/>
      <c r="L23" s="170"/>
    </row>
    <row r="24" spans="2:12" ht="19.149999999999999" customHeight="1" thickBot="1" x14ac:dyDescent="0.3">
      <c r="B24" s="31" t="s">
        <v>23</v>
      </c>
      <c r="C24" s="32">
        <v>1.39</v>
      </c>
      <c r="E24" s="286" t="s">
        <v>87</v>
      </c>
      <c r="F24" s="287"/>
      <c r="G24" s="288"/>
      <c r="H24" s="181">
        <f>H13+H22</f>
        <v>0</v>
      </c>
      <c r="L24" s="170"/>
    </row>
    <row r="25" spans="2:12" ht="15.75" thickBot="1" x14ac:dyDescent="0.3">
      <c r="B25" s="34"/>
      <c r="C25" s="34"/>
      <c r="D25" s="34"/>
      <c r="E25" s="289"/>
      <c r="F25" s="290"/>
      <c r="G25" s="291"/>
      <c r="H25" s="34"/>
      <c r="I25" s="34"/>
      <c r="J25" s="34"/>
    </row>
    <row r="26" spans="2:12" ht="15" customHeight="1" x14ac:dyDescent="0.25">
      <c r="B26" s="248" t="s">
        <v>62</v>
      </c>
      <c r="C26" s="248"/>
      <c r="D26" s="248"/>
      <c r="E26" s="248"/>
      <c r="F26" s="248"/>
      <c r="G26" s="248"/>
      <c r="H26" s="248"/>
      <c r="I26" s="150"/>
      <c r="J26" s="34"/>
    </row>
    <row r="27" spans="2:12" x14ac:dyDescent="0.25">
      <c r="B27" s="248"/>
      <c r="C27" s="248"/>
      <c r="D27" s="248"/>
      <c r="E27" s="248"/>
      <c r="F27" s="248"/>
      <c r="G27" s="248"/>
      <c r="H27" s="248"/>
      <c r="I27" s="150"/>
      <c r="J27" s="61"/>
    </row>
    <row r="28" spans="2:12" x14ac:dyDescent="0.25">
      <c r="B28" s="248"/>
      <c r="C28" s="248"/>
      <c r="D28" s="248"/>
      <c r="E28" s="248"/>
      <c r="F28" s="248"/>
      <c r="G28" s="248"/>
      <c r="H28" s="248"/>
      <c r="I28" s="150"/>
      <c r="J28" s="34"/>
    </row>
    <row r="29" spans="2:12" x14ac:dyDescent="0.25">
      <c r="B29" s="248"/>
      <c r="C29" s="248"/>
      <c r="D29" s="248"/>
      <c r="E29" s="248"/>
      <c r="F29" s="248"/>
      <c r="G29" s="248"/>
      <c r="H29" s="248"/>
      <c r="I29" s="162"/>
      <c r="J29" s="34"/>
    </row>
    <row r="30" spans="2:12" x14ac:dyDescent="0.25">
      <c r="B30" s="248"/>
      <c r="C30" s="248"/>
      <c r="D30" s="248"/>
      <c r="E30" s="248"/>
      <c r="F30" s="248"/>
      <c r="G30" s="248"/>
      <c r="H30" s="248"/>
      <c r="I30" s="162"/>
      <c r="J30" s="34"/>
    </row>
    <row r="31" spans="2:12" x14ac:dyDescent="0.25">
      <c r="B31" s="248"/>
      <c r="C31" s="248"/>
      <c r="D31" s="248"/>
      <c r="E31" s="248"/>
      <c r="F31" s="248"/>
      <c r="G31" s="248"/>
      <c r="H31" s="248"/>
      <c r="I31" s="162"/>
      <c r="J31" s="34"/>
    </row>
    <row r="32" spans="2:12" x14ac:dyDescent="0.25">
      <c r="B32" s="248"/>
      <c r="C32" s="248"/>
      <c r="D32" s="248"/>
      <c r="E32" s="248"/>
      <c r="F32" s="248"/>
      <c r="G32" s="248"/>
      <c r="H32" s="248"/>
      <c r="I32" s="162"/>
      <c r="J32" s="34"/>
    </row>
    <row r="33" spans="2:10" x14ac:dyDescent="0.25">
      <c r="B33" s="248"/>
      <c r="C33" s="248"/>
      <c r="D33" s="248"/>
      <c r="E33" s="248"/>
      <c r="F33" s="248"/>
      <c r="G33" s="248"/>
      <c r="H33" s="248"/>
    </row>
    <row r="34" spans="2:10" x14ac:dyDescent="0.25">
      <c r="B34" s="34"/>
      <c r="C34" s="34"/>
      <c r="D34" s="34"/>
      <c r="E34" s="34"/>
      <c r="F34" s="34"/>
      <c r="G34" s="34"/>
      <c r="H34" s="34"/>
      <c r="I34" s="34"/>
      <c r="J34" s="34"/>
    </row>
    <row r="35" spans="2:10" x14ac:dyDescent="0.25">
      <c r="B35" s="34"/>
      <c r="C35" s="34"/>
      <c r="D35" s="34"/>
      <c r="E35" s="34"/>
      <c r="F35" s="34"/>
      <c r="G35" s="34"/>
      <c r="H35" s="34"/>
      <c r="I35" s="34"/>
      <c r="J35" s="34"/>
    </row>
    <row r="36" spans="2:10" x14ac:dyDescent="0.25">
      <c r="B36" s="34"/>
      <c r="C36" s="34"/>
      <c r="D36" s="34"/>
      <c r="E36" s="34"/>
      <c r="F36" s="34"/>
      <c r="G36" s="34"/>
      <c r="H36" s="34"/>
      <c r="I36" s="34"/>
      <c r="J36" s="34"/>
    </row>
    <row r="37" spans="2:10" x14ac:dyDescent="0.25">
      <c r="B37" s="34"/>
      <c r="C37" s="34"/>
      <c r="D37" s="34"/>
      <c r="E37" s="34"/>
      <c r="F37" s="34"/>
      <c r="G37" s="34"/>
      <c r="H37" s="34"/>
      <c r="I37" s="34"/>
      <c r="J37" s="34"/>
    </row>
    <row r="38" spans="2:10" x14ac:dyDescent="0.25">
      <c r="B38" s="34"/>
      <c r="C38" s="34"/>
      <c r="D38" s="34"/>
      <c r="E38" s="34"/>
      <c r="F38" s="34"/>
      <c r="G38" s="34"/>
      <c r="H38" s="34"/>
      <c r="I38" s="34"/>
      <c r="J38" s="34"/>
    </row>
    <row r="39" spans="2:10" x14ac:dyDescent="0.25">
      <c r="B39" s="34"/>
      <c r="C39" s="34"/>
      <c r="D39" s="34"/>
      <c r="E39" s="34"/>
      <c r="F39" s="34"/>
      <c r="G39" s="34"/>
      <c r="H39" s="34"/>
      <c r="I39" s="34"/>
      <c r="J39" s="34"/>
    </row>
    <row r="40" spans="2:10" x14ac:dyDescent="0.25">
      <c r="B40" s="34"/>
      <c r="C40" s="34"/>
      <c r="D40" s="34"/>
      <c r="E40" s="34"/>
      <c r="F40" s="34"/>
      <c r="G40" s="34"/>
      <c r="H40" s="34"/>
      <c r="I40" s="34"/>
      <c r="J40" s="34"/>
    </row>
  </sheetData>
  <sheetProtection algorithmName="SHA-512" hashValue="lZJ9dawh0OhHZMqlOgurEUdnsHz8QgsxXFh7iRA4zbh+lGSfYSk1B88vXsHjdwpEeAX15T7ugUhViaNEfISbFg==" saltValue="3TjxqdF03NFCPXOziWPQuw==" spinCount="100000" sheet="1" formatCells="0" formatColumns="0" formatRows="0" insertColumns="0" insertRows="0" insertHyperlinks="0" deleteColumns="0" deleteRows="0" sort="0" autoFilter="0" pivotTables="0"/>
  <mergeCells count="19">
    <mergeCell ref="B26:H33"/>
    <mergeCell ref="E24:G25"/>
    <mergeCell ref="G19:G21"/>
    <mergeCell ref="H19:H21"/>
    <mergeCell ref="I19:I21"/>
    <mergeCell ref="J19:J21"/>
    <mergeCell ref="L5:L9"/>
    <mergeCell ref="L11:L19"/>
    <mergeCell ref="B2:D3"/>
    <mergeCell ref="E2:H2"/>
    <mergeCell ref="E3:H3"/>
    <mergeCell ref="B11:B14"/>
    <mergeCell ref="D11:E11"/>
    <mergeCell ref="D13:F13"/>
    <mergeCell ref="E14:G17"/>
    <mergeCell ref="H14:H17"/>
    <mergeCell ref="E4:H4"/>
    <mergeCell ref="B19:B22"/>
    <mergeCell ref="F19:F21"/>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28"/>
  <sheetViews>
    <sheetView showGridLines="0" zoomScaleNormal="100" workbookViewId="0">
      <selection activeCell="I5" sqref="I5"/>
    </sheetView>
  </sheetViews>
  <sheetFormatPr defaultColWidth="9.140625" defaultRowHeight="15" x14ac:dyDescent="0.25"/>
  <cols>
    <col min="1" max="1" width="5.42578125" style="1" customWidth="1"/>
    <col min="2" max="2" width="49.5703125" style="1" customWidth="1"/>
    <col min="3" max="4" width="12.85546875" style="2" customWidth="1"/>
    <col min="5" max="9" width="13.140625" style="2" customWidth="1"/>
    <col min="10" max="10" width="13" style="1" customWidth="1"/>
    <col min="11" max="11" width="3.85546875" style="1" customWidth="1"/>
    <col min="12" max="12" width="48.140625" style="1" customWidth="1"/>
    <col min="13" max="16384" width="9.140625" style="1"/>
  </cols>
  <sheetData>
    <row r="1" spans="2:15" ht="15.75" thickBot="1" x14ac:dyDescent="0.3"/>
    <row r="2" spans="2:15" ht="23.1" customHeight="1" thickBot="1" x14ac:dyDescent="0.4">
      <c r="B2" s="263" t="s">
        <v>75</v>
      </c>
      <c r="C2" s="264"/>
      <c r="D2" s="265"/>
      <c r="E2" s="232" t="s">
        <v>0</v>
      </c>
      <c r="F2" s="233"/>
      <c r="G2" s="233"/>
      <c r="H2" s="234"/>
      <c r="I2" s="3">
        <v>0</v>
      </c>
    </row>
    <row r="3" spans="2:15" ht="23.1" customHeight="1" thickBot="1" x14ac:dyDescent="0.4">
      <c r="B3" s="266"/>
      <c r="C3" s="267"/>
      <c r="D3" s="268"/>
      <c r="E3" s="232" t="s">
        <v>1</v>
      </c>
      <c r="F3" s="233"/>
      <c r="G3" s="233"/>
      <c r="H3" s="234"/>
      <c r="I3" s="4">
        <v>0</v>
      </c>
    </row>
    <row r="4" spans="2:15" ht="15" customHeight="1" thickBot="1" x14ac:dyDescent="0.3">
      <c r="B4" s="5"/>
      <c r="F4" s="6"/>
    </row>
    <row r="5" spans="2:15" ht="48.6" customHeight="1" thickBot="1" x14ac:dyDescent="0.3">
      <c r="B5" s="7" t="s">
        <v>2</v>
      </c>
      <c r="C5" s="8" t="s">
        <v>3</v>
      </c>
      <c r="D5" s="8" t="s">
        <v>15</v>
      </c>
      <c r="E5" s="8" t="s">
        <v>5</v>
      </c>
      <c r="F5" s="8" t="s">
        <v>37</v>
      </c>
      <c r="G5" s="8" t="s">
        <v>7</v>
      </c>
      <c r="H5" s="67" t="s">
        <v>8</v>
      </c>
      <c r="I5" s="139" t="s">
        <v>56</v>
      </c>
      <c r="J5" s="8" t="s">
        <v>9</v>
      </c>
      <c r="L5" s="257" t="s">
        <v>26</v>
      </c>
      <c r="M5" s="9"/>
      <c r="N5" s="10"/>
      <c r="O5" s="9"/>
    </row>
    <row r="6" spans="2:15" ht="15" customHeight="1" x14ac:dyDescent="0.25">
      <c r="B6" s="11" t="s">
        <v>59</v>
      </c>
      <c r="C6" s="12">
        <v>0.82</v>
      </c>
      <c r="D6" s="13">
        <v>1</v>
      </c>
      <c r="E6" s="13">
        <f>I2</f>
        <v>0</v>
      </c>
      <c r="F6" s="14">
        <f t="shared" ref="F6:F8" si="0">C6*D6*E6</f>
        <v>0</v>
      </c>
      <c r="G6" s="72">
        <f>F6*C14</f>
        <v>0</v>
      </c>
      <c r="H6" s="73">
        <f>IFERROR(G6/E6,0)</f>
        <v>0</v>
      </c>
      <c r="I6" s="72">
        <f>J6/12</f>
        <v>0</v>
      </c>
      <c r="J6" s="84">
        <f>G6*52</f>
        <v>0</v>
      </c>
      <c r="L6" s="258"/>
      <c r="M6" s="9"/>
      <c r="N6" s="10"/>
      <c r="O6" s="10"/>
    </row>
    <row r="7" spans="2:15" ht="15" customHeight="1" x14ac:dyDescent="0.25">
      <c r="B7" s="15" t="s">
        <v>40</v>
      </c>
      <c r="C7" s="16">
        <v>0.82</v>
      </c>
      <c r="D7" s="17">
        <f>I3</f>
        <v>0</v>
      </c>
      <c r="E7" s="17">
        <f>I2</f>
        <v>0</v>
      </c>
      <c r="F7" s="18">
        <f t="shared" si="0"/>
        <v>0</v>
      </c>
      <c r="G7" s="19">
        <f>F7*C14</f>
        <v>0</v>
      </c>
      <c r="H7" s="74">
        <f>IFERROR(G7/E7,0)</f>
        <v>0</v>
      </c>
      <c r="I7" s="19">
        <f t="shared" ref="I7:I9" si="1">J7/12</f>
        <v>0</v>
      </c>
      <c r="J7" s="47">
        <f t="shared" ref="J7:J9" si="2">G7*52</f>
        <v>0</v>
      </c>
      <c r="L7" s="258"/>
      <c r="M7" s="9"/>
      <c r="N7" s="10"/>
      <c r="O7" s="10"/>
    </row>
    <row r="8" spans="2:15" ht="15" customHeight="1" x14ac:dyDescent="0.25">
      <c r="B8" s="15" t="s">
        <v>42</v>
      </c>
      <c r="C8" s="20">
        <v>0.9</v>
      </c>
      <c r="D8" s="21">
        <v>1</v>
      </c>
      <c r="E8" s="21">
        <f>I2</f>
        <v>0</v>
      </c>
      <c r="F8" s="18">
        <f t="shared" si="0"/>
        <v>0</v>
      </c>
      <c r="G8" s="19">
        <f>F8*C14</f>
        <v>0</v>
      </c>
      <c r="H8" s="74">
        <f>IFERROR(G8/E8,0)</f>
        <v>0</v>
      </c>
      <c r="I8" s="19">
        <f t="shared" si="1"/>
        <v>0</v>
      </c>
      <c r="J8" s="47">
        <f t="shared" si="2"/>
        <v>0</v>
      </c>
      <c r="L8" s="258"/>
      <c r="M8" s="9"/>
      <c r="N8" s="10"/>
      <c r="O8" s="10"/>
    </row>
    <row r="9" spans="2:15" ht="15" customHeight="1" thickBot="1" x14ac:dyDescent="0.3">
      <c r="B9" s="22" t="s">
        <v>36</v>
      </c>
      <c r="C9" s="23">
        <v>2.42</v>
      </c>
      <c r="D9" s="24">
        <v>1</v>
      </c>
      <c r="E9" s="24">
        <f>I2</f>
        <v>0</v>
      </c>
      <c r="F9" s="25">
        <v>2.42</v>
      </c>
      <c r="G9" s="75">
        <f>F9*C14</f>
        <v>0.84699999999999998</v>
      </c>
      <c r="H9" s="76">
        <f>IFERROR(G9/E9,0)</f>
        <v>0</v>
      </c>
      <c r="I9" s="75">
        <f t="shared" si="1"/>
        <v>3.6703333333333332</v>
      </c>
      <c r="J9" s="54">
        <f t="shared" si="2"/>
        <v>44.043999999999997</v>
      </c>
      <c r="L9" s="259"/>
      <c r="M9" s="9"/>
      <c r="N9" s="10"/>
      <c r="O9" s="10"/>
    </row>
    <row r="10" spans="2:15" ht="16.5" thickBot="1" x14ac:dyDescent="0.3">
      <c r="B10" s="235" t="s">
        <v>58</v>
      </c>
      <c r="D10" s="269" t="s">
        <v>18</v>
      </c>
      <c r="E10" s="270"/>
      <c r="F10" s="26">
        <f>SUM(F6:F9)</f>
        <v>2.42</v>
      </c>
      <c r="G10" s="126">
        <f>SUM(G6:G9)</f>
        <v>0.84699999999999998</v>
      </c>
      <c r="H10" s="127">
        <f>SUM(H6:H9)</f>
        <v>0</v>
      </c>
      <c r="I10" s="146">
        <f>SUM(I6:I9)</f>
        <v>3.6703333333333332</v>
      </c>
      <c r="J10" s="128">
        <f>SUM(J6:J9)</f>
        <v>44.043999999999997</v>
      </c>
      <c r="N10" s="9"/>
      <c r="O10" s="10"/>
    </row>
    <row r="11" spans="2:15" ht="16.5" customHeight="1" thickBot="1" x14ac:dyDescent="0.3">
      <c r="B11" s="236"/>
      <c r="D11" s="27"/>
      <c r="E11" s="27"/>
      <c r="F11" s="28"/>
      <c r="G11" s="29"/>
      <c r="H11" s="29"/>
      <c r="I11" s="29"/>
      <c r="J11" s="29"/>
      <c r="L11" s="260" t="s">
        <v>41</v>
      </c>
    </row>
    <row r="12" spans="2:15" ht="16.350000000000001" customHeight="1" thickBot="1" x14ac:dyDescent="0.3">
      <c r="B12" s="236"/>
      <c r="C12" s="30"/>
      <c r="D12" s="240" t="s">
        <v>47</v>
      </c>
      <c r="E12" s="241"/>
      <c r="F12" s="241"/>
      <c r="G12" s="65">
        <f>G10</f>
        <v>0.84699999999999998</v>
      </c>
      <c r="H12" s="68">
        <f>IF(H10 =0, 0.61, H10)</f>
        <v>0.61</v>
      </c>
      <c r="I12" s="65">
        <f>I10</f>
        <v>3.6703333333333332</v>
      </c>
      <c r="J12" s="65">
        <f t="shared" ref="J12" si="3">J10</f>
        <v>44.043999999999997</v>
      </c>
      <c r="L12" s="261"/>
    </row>
    <row r="13" spans="2:15" ht="19.5" customHeight="1" thickBot="1" x14ac:dyDescent="0.3">
      <c r="B13" s="237"/>
      <c r="E13" s="271" t="s">
        <v>52</v>
      </c>
      <c r="F13" s="272"/>
      <c r="G13" s="273"/>
      <c r="H13" s="242" t="s">
        <v>51</v>
      </c>
      <c r="I13" s="150"/>
      <c r="L13" s="261"/>
    </row>
    <row r="14" spans="2:15" ht="15" customHeight="1" thickBot="1" x14ac:dyDescent="0.3">
      <c r="B14" s="31" t="s">
        <v>24</v>
      </c>
      <c r="C14" s="171">
        <v>0.35</v>
      </c>
      <c r="E14" s="274"/>
      <c r="F14" s="275"/>
      <c r="G14" s="276"/>
      <c r="H14" s="243"/>
      <c r="I14" s="150"/>
      <c r="L14" s="262"/>
    </row>
    <row r="15" spans="2:15" ht="14.45" customHeight="1" x14ac:dyDescent="0.25">
      <c r="E15" s="274"/>
      <c r="F15" s="275"/>
      <c r="G15" s="276"/>
      <c r="H15" s="243"/>
      <c r="I15" s="150"/>
      <c r="L15" s="170"/>
    </row>
    <row r="16" spans="2:15" ht="15" customHeight="1" thickBot="1" x14ac:dyDescent="0.3">
      <c r="B16" s="33"/>
      <c r="C16" s="33"/>
      <c r="D16" s="33"/>
      <c r="E16" s="277"/>
      <c r="F16" s="278"/>
      <c r="G16" s="279"/>
      <c r="H16" s="244"/>
      <c r="I16" s="150"/>
      <c r="L16" s="170"/>
    </row>
    <row r="17" spans="2:12" ht="15" customHeight="1" x14ac:dyDescent="0.25">
      <c r="B17" s="248" t="s">
        <v>62</v>
      </c>
      <c r="C17" s="248"/>
      <c r="D17" s="248"/>
      <c r="E17" s="248"/>
      <c r="F17" s="248"/>
      <c r="G17" s="248"/>
      <c r="H17" s="248"/>
      <c r="I17" s="132"/>
      <c r="J17" s="34"/>
    </row>
    <row r="18" spans="2:12" x14ac:dyDescent="0.25">
      <c r="B18" s="248"/>
      <c r="C18" s="248"/>
      <c r="D18" s="248"/>
      <c r="E18" s="248"/>
      <c r="F18" s="248"/>
      <c r="G18" s="248"/>
      <c r="H18" s="248"/>
      <c r="I18" s="132"/>
      <c r="J18" s="34"/>
    </row>
    <row r="19" spans="2:12" x14ac:dyDescent="0.25">
      <c r="B19" s="248"/>
      <c r="C19" s="248"/>
      <c r="D19" s="248"/>
      <c r="E19" s="248"/>
      <c r="F19" s="248"/>
      <c r="G19" s="248"/>
      <c r="H19" s="248"/>
      <c r="I19" s="132"/>
      <c r="J19" s="34"/>
    </row>
    <row r="20" spans="2:12" x14ac:dyDescent="0.25">
      <c r="B20" s="248"/>
      <c r="C20" s="248"/>
      <c r="D20" s="248"/>
      <c r="E20" s="248"/>
      <c r="F20" s="248"/>
      <c r="G20" s="248"/>
      <c r="H20" s="248"/>
      <c r="I20" s="132"/>
      <c r="J20" s="34"/>
    </row>
    <row r="21" spans="2:12" x14ac:dyDescent="0.25">
      <c r="B21" s="248"/>
      <c r="C21" s="248"/>
      <c r="D21" s="248"/>
      <c r="E21" s="248"/>
      <c r="F21" s="248"/>
      <c r="G21" s="248"/>
      <c r="H21" s="248"/>
      <c r="I21" s="132"/>
      <c r="J21" s="34"/>
    </row>
    <row r="22" spans="2:12" x14ac:dyDescent="0.25">
      <c r="B22" s="248"/>
      <c r="C22" s="248"/>
      <c r="D22" s="248"/>
      <c r="E22" s="248"/>
      <c r="F22" s="248"/>
      <c r="G22" s="248"/>
      <c r="H22" s="248"/>
      <c r="I22" s="132"/>
      <c r="J22" s="34"/>
    </row>
    <row r="23" spans="2:12" x14ac:dyDescent="0.25">
      <c r="B23" s="248"/>
      <c r="C23" s="248"/>
      <c r="D23" s="248"/>
      <c r="E23" s="248"/>
      <c r="F23" s="248"/>
      <c r="G23" s="248"/>
      <c r="H23" s="248"/>
      <c r="I23" s="132"/>
      <c r="J23" s="34"/>
    </row>
    <row r="24" spans="2:12" x14ac:dyDescent="0.25">
      <c r="B24" s="248"/>
      <c r="C24" s="248"/>
      <c r="D24" s="248"/>
      <c r="E24" s="248"/>
      <c r="F24" s="248"/>
      <c r="G24" s="248"/>
      <c r="H24" s="248"/>
      <c r="I24" s="34"/>
      <c r="J24" s="34"/>
      <c r="L24" s="9"/>
    </row>
    <row r="25" spans="2:12" ht="15.75" x14ac:dyDescent="0.25">
      <c r="B25" s="34"/>
      <c r="C25" s="34"/>
      <c r="D25" s="34"/>
      <c r="E25" s="34"/>
      <c r="F25" s="34"/>
      <c r="G25" s="34"/>
      <c r="H25" s="34"/>
      <c r="I25" s="34"/>
      <c r="L25" s="170"/>
    </row>
    <row r="26" spans="2:12" ht="15.75" x14ac:dyDescent="0.25">
      <c r="L26" s="170"/>
    </row>
    <row r="27" spans="2:12" ht="15.75" x14ac:dyDescent="0.25">
      <c r="E27" s="66"/>
      <c r="L27" s="170"/>
    </row>
    <row r="28" spans="2:12" x14ac:dyDescent="0.25">
      <c r="L28" s="9"/>
    </row>
  </sheetData>
  <sheetProtection algorithmName="SHA-512" hashValue="S+7D2/jCT2pJuUaNQ/tSpvOBCYS+cMNEu6KWFmk5Dwi8vSeZvHFw8i9jtE4YBK9WQ3gQki6EkBikFj7gGewPVg==" saltValue="0x1cj4TeNTMUKnl866e6AQ==" spinCount="100000" sheet="1" formatCells="0" formatColumns="0" formatRows="0" insertColumns="0" insertRows="0" insertHyperlinks="0" deleteColumns="0" deleteRows="0" sort="0" autoFilter="0" pivotTables="0"/>
  <mergeCells count="11">
    <mergeCell ref="L5:L9"/>
    <mergeCell ref="L11:L14"/>
    <mergeCell ref="B17:H24"/>
    <mergeCell ref="D10:E10"/>
    <mergeCell ref="B10:B13"/>
    <mergeCell ref="H13:H16"/>
    <mergeCell ref="B2:D3"/>
    <mergeCell ref="E2:H2"/>
    <mergeCell ref="E3:H3"/>
    <mergeCell ref="D12:F12"/>
    <mergeCell ref="E13:G16"/>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25"/>
  <sheetViews>
    <sheetView showGridLines="0" zoomScaleNormal="100" workbookViewId="0">
      <selection activeCell="L22" sqref="L22"/>
    </sheetView>
  </sheetViews>
  <sheetFormatPr defaultColWidth="9.140625" defaultRowHeight="15" x14ac:dyDescent="0.25"/>
  <cols>
    <col min="1" max="1" width="3.42578125" style="1" customWidth="1"/>
    <col min="2" max="2" width="52.28515625" style="1" customWidth="1"/>
    <col min="3" max="9" width="13.42578125" style="2" customWidth="1"/>
    <col min="10" max="10" width="13.42578125" style="1" customWidth="1"/>
    <col min="11" max="11" width="3.85546875" style="1" customWidth="1"/>
    <col min="12" max="12" width="46.5703125" style="1" customWidth="1"/>
    <col min="13" max="16384" width="9.140625" style="1"/>
  </cols>
  <sheetData>
    <row r="1" spans="2:14" ht="15.75" thickBot="1" x14ac:dyDescent="0.3"/>
    <row r="2" spans="2:14" ht="24" customHeight="1" thickBot="1" x14ac:dyDescent="0.4">
      <c r="B2" s="263" t="s">
        <v>85</v>
      </c>
      <c r="C2" s="264"/>
      <c r="D2" s="265"/>
      <c r="E2" s="295" t="s">
        <v>48</v>
      </c>
      <c r="F2" s="296"/>
      <c r="G2" s="296"/>
      <c r="H2" s="297"/>
      <c r="I2" s="95">
        <f>'HHD Electricity'!I2</f>
        <v>0</v>
      </c>
    </row>
    <row r="3" spans="2:14" ht="24" customHeight="1" thickBot="1" x14ac:dyDescent="0.4">
      <c r="B3" s="266"/>
      <c r="C3" s="267"/>
      <c r="D3" s="268"/>
      <c r="E3" s="295" t="s">
        <v>49</v>
      </c>
      <c r="F3" s="296"/>
      <c r="G3" s="296"/>
      <c r="H3" s="297"/>
      <c r="I3" s="96">
        <f>'HHD Electricity'!I3</f>
        <v>0</v>
      </c>
    </row>
    <row r="4" spans="2:14" ht="15" customHeight="1" thickBot="1" x14ac:dyDescent="0.3">
      <c r="B4" s="35"/>
      <c r="F4" s="6"/>
    </row>
    <row r="5" spans="2:14" ht="49.7" customHeight="1" thickBot="1" x14ac:dyDescent="0.3">
      <c r="B5" s="7" t="s">
        <v>10</v>
      </c>
      <c r="C5" s="58" t="s">
        <v>27</v>
      </c>
      <c r="D5" s="8" t="s">
        <v>4</v>
      </c>
      <c r="E5" s="8" t="s">
        <v>5</v>
      </c>
      <c r="F5" s="59" t="s">
        <v>28</v>
      </c>
      <c r="G5" s="60" t="s">
        <v>29</v>
      </c>
      <c r="H5" s="67" t="s">
        <v>30</v>
      </c>
      <c r="I5" s="58" t="s">
        <v>91</v>
      </c>
      <c r="J5" s="58" t="s">
        <v>31</v>
      </c>
      <c r="L5" s="257" t="s">
        <v>26</v>
      </c>
      <c r="N5" s="36"/>
    </row>
    <row r="6" spans="2:14" ht="15" customHeight="1" x14ac:dyDescent="0.25">
      <c r="B6" s="11" t="s">
        <v>60</v>
      </c>
      <c r="C6" s="37">
        <v>150</v>
      </c>
      <c r="D6" s="38">
        <v>1</v>
      </c>
      <c r="E6" s="38">
        <f>I2</f>
        <v>0</v>
      </c>
      <c r="F6" s="39">
        <f>C6*D6*E6</f>
        <v>0</v>
      </c>
      <c r="G6" s="40">
        <f>((F6/1000)*C14)+((F6/1000)*C15)</f>
        <v>0</v>
      </c>
      <c r="H6" s="41">
        <f>IFERROR(G6/E6,0)</f>
        <v>0</v>
      </c>
      <c r="I6" s="137">
        <f>J6/12</f>
        <v>0</v>
      </c>
      <c r="J6" s="42">
        <f>G6*52</f>
        <v>0</v>
      </c>
      <c r="L6" s="258"/>
      <c r="N6" s="43"/>
    </row>
    <row r="7" spans="2:14" ht="15" customHeight="1" x14ac:dyDescent="0.25">
      <c r="B7" s="15" t="s">
        <v>11</v>
      </c>
      <c r="C7" s="44">
        <v>150</v>
      </c>
      <c r="D7" s="45">
        <f>I3</f>
        <v>0</v>
      </c>
      <c r="E7" s="45">
        <f>I2</f>
        <v>0</v>
      </c>
      <c r="F7" s="46">
        <f>C7*D7*E7</f>
        <v>0</v>
      </c>
      <c r="G7" s="40">
        <f>((F7/1000)*C14)+((F7/1000)*C15)</f>
        <v>0</v>
      </c>
      <c r="H7" s="19">
        <f>IFERROR(G7/E7,0)</f>
        <v>0</v>
      </c>
      <c r="I7" s="137">
        <f t="shared" ref="I7:I9" si="0">J7/12</f>
        <v>0</v>
      </c>
      <c r="J7" s="47">
        <f t="shared" ref="J7:J9" si="1">G7*52</f>
        <v>0</v>
      </c>
      <c r="L7" s="258"/>
    </row>
    <row r="8" spans="2:14" ht="15" customHeight="1" x14ac:dyDescent="0.25">
      <c r="B8" s="48" t="s">
        <v>13</v>
      </c>
      <c r="C8" s="49">
        <v>100</v>
      </c>
      <c r="D8" s="38">
        <v>1</v>
      </c>
      <c r="E8" s="50">
        <f>I2</f>
        <v>0</v>
      </c>
      <c r="F8" s="46">
        <f t="shared" ref="F8" si="2">C8*D8*E8</f>
        <v>0</v>
      </c>
      <c r="G8" s="40">
        <f>((F8/1000)*C14)+((F8/1000)*C15)</f>
        <v>0</v>
      </c>
      <c r="H8" s="19">
        <f>IFERROR(G8/E8,0)</f>
        <v>0</v>
      </c>
      <c r="I8" s="137">
        <f t="shared" si="0"/>
        <v>0</v>
      </c>
      <c r="J8" s="47">
        <f t="shared" si="1"/>
        <v>0</v>
      </c>
      <c r="L8" s="258"/>
    </row>
    <row r="9" spans="2:14" ht="15" customHeight="1" thickBot="1" x14ac:dyDescent="0.3">
      <c r="B9" s="51" t="s">
        <v>14</v>
      </c>
      <c r="C9" s="52">
        <v>602</v>
      </c>
      <c r="D9" s="53">
        <v>1</v>
      </c>
      <c r="E9" s="53">
        <f>I2</f>
        <v>0</v>
      </c>
      <c r="F9" s="46">
        <v>602</v>
      </c>
      <c r="G9" s="40">
        <f>((F9/1000)*C14)+((F9/1000)*C15)</f>
        <v>1.6374399999999998</v>
      </c>
      <c r="H9" s="19">
        <f>IFERROR(G9/E9,0)</f>
        <v>0</v>
      </c>
      <c r="I9" s="137">
        <f t="shared" si="0"/>
        <v>7.0955733333333315</v>
      </c>
      <c r="J9" s="54">
        <f t="shared" si="1"/>
        <v>85.146879999999982</v>
      </c>
      <c r="L9" s="259"/>
    </row>
    <row r="10" spans="2:14" ht="16.5" customHeight="1" thickBot="1" x14ac:dyDescent="0.3">
      <c r="B10" s="280" t="s">
        <v>21</v>
      </c>
      <c r="C10" s="55"/>
      <c r="D10" s="298" t="s">
        <v>19</v>
      </c>
      <c r="E10" s="299"/>
      <c r="F10" s="56">
        <f t="shared" ref="F10:I10" si="3">SUM(F6:F9)</f>
        <v>602</v>
      </c>
      <c r="G10" s="127">
        <f t="shared" si="3"/>
        <v>1.6374399999999998</v>
      </c>
      <c r="H10" s="127">
        <f t="shared" si="3"/>
        <v>0</v>
      </c>
      <c r="I10" s="127">
        <f t="shared" si="3"/>
        <v>7.0955733333333315</v>
      </c>
      <c r="J10" s="131">
        <f>SUM(J6:J9)</f>
        <v>85.146879999999982</v>
      </c>
      <c r="M10" s="33"/>
    </row>
    <row r="11" spans="2:14" ht="16.5" customHeight="1" thickBot="1" x14ac:dyDescent="0.3">
      <c r="B11" s="281"/>
      <c r="D11" s="27"/>
      <c r="E11" s="27"/>
      <c r="F11" s="28"/>
      <c r="G11" s="29"/>
      <c r="H11" s="29"/>
      <c r="I11" s="29"/>
      <c r="J11" s="29"/>
      <c r="L11" s="260" t="s">
        <v>12</v>
      </c>
    </row>
    <row r="12" spans="2:14" ht="16.350000000000001" customHeight="1" thickBot="1" x14ac:dyDescent="0.3">
      <c r="B12" s="281"/>
      <c r="C12" s="30"/>
      <c r="D12" s="240" t="s">
        <v>93</v>
      </c>
      <c r="E12" s="241"/>
      <c r="F12" s="241"/>
      <c r="G12" s="65">
        <f>G10</f>
        <v>1.6374399999999998</v>
      </c>
      <c r="H12" s="147">
        <f>IF(H10=0, 1.64, H10)</f>
        <v>1.64</v>
      </c>
      <c r="I12" s="65">
        <f>I10</f>
        <v>7.0955733333333315</v>
      </c>
      <c r="J12" s="65">
        <f>J10</f>
        <v>85.146879999999982</v>
      </c>
      <c r="L12" s="261"/>
    </row>
    <row r="13" spans="2:14" ht="19.5" customHeight="1" thickBot="1" x14ac:dyDescent="0.3">
      <c r="B13" s="282"/>
      <c r="E13" s="271" t="s">
        <v>52</v>
      </c>
      <c r="F13" s="272"/>
      <c r="G13" s="273"/>
      <c r="H13" s="303" t="s">
        <v>43</v>
      </c>
      <c r="I13" s="150"/>
      <c r="L13" s="261"/>
    </row>
    <row r="14" spans="2:14" ht="15.75" thickBot="1" x14ac:dyDescent="0.3">
      <c r="B14" s="31" t="s">
        <v>22</v>
      </c>
      <c r="C14" s="32">
        <v>1.33</v>
      </c>
      <c r="E14" s="274"/>
      <c r="F14" s="275"/>
      <c r="G14" s="276"/>
      <c r="H14" s="304"/>
      <c r="I14" s="150"/>
      <c r="L14" s="261"/>
    </row>
    <row r="15" spans="2:14" ht="16.5" thickBot="1" x14ac:dyDescent="0.3">
      <c r="B15" s="31" t="s">
        <v>23</v>
      </c>
      <c r="C15" s="32">
        <v>1.39</v>
      </c>
      <c r="E15" s="274"/>
      <c r="F15" s="275"/>
      <c r="G15" s="276"/>
      <c r="H15" s="304"/>
      <c r="I15" s="150"/>
      <c r="J15" s="70"/>
      <c r="L15" s="262"/>
    </row>
    <row r="16" spans="2:14" ht="15.75" thickBot="1" x14ac:dyDescent="0.3">
      <c r="E16" s="274"/>
      <c r="F16" s="275"/>
      <c r="G16" s="276"/>
      <c r="H16" s="305"/>
      <c r="I16" s="150"/>
      <c r="J16" s="57"/>
    </row>
    <row r="17" spans="2:12" ht="18.75" customHeight="1" thickBot="1" x14ac:dyDescent="0.3">
      <c r="D17" s="300" t="s">
        <v>92</v>
      </c>
      <c r="E17" s="301"/>
      <c r="F17" s="301"/>
      <c r="G17" s="302"/>
      <c r="H17" s="71">
        <f>H12+'HHD Electricity'!H12</f>
        <v>2.25</v>
      </c>
      <c r="I17" s="150"/>
      <c r="L17" s="69"/>
    </row>
    <row r="18" spans="2:12" ht="15" customHeight="1" x14ac:dyDescent="0.25">
      <c r="B18" s="248" t="s">
        <v>62</v>
      </c>
      <c r="C18" s="248"/>
      <c r="D18" s="248"/>
      <c r="E18" s="248"/>
      <c r="F18" s="248"/>
      <c r="G18" s="248"/>
      <c r="H18" s="248"/>
      <c r="I18" s="150"/>
      <c r="J18" s="34"/>
    </row>
    <row r="19" spans="2:12" x14ac:dyDescent="0.25">
      <c r="B19" s="248"/>
      <c r="C19" s="248"/>
      <c r="D19" s="248"/>
      <c r="E19" s="248"/>
      <c r="F19" s="248"/>
      <c r="G19" s="248"/>
      <c r="H19" s="248"/>
      <c r="I19" s="150"/>
      <c r="J19" s="61"/>
    </row>
    <row r="20" spans="2:12" x14ac:dyDescent="0.25">
      <c r="B20" s="248"/>
      <c r="C20" s="248"/>
      <c r="D20" s="248"/>
      <c r="E20" s="248"/>
      <c r="F20" s="248"/>
      <c r="G20" s="248"/>
      <c r="H20" s="248"/>
      <c r="I20" s="150"/>
      <c r="J20" s="34"/>
    </row>
    <row r="21" spans="2:12" x14ac:dyDescent="0.25">
      <c r="B21" s="248"/>
      <c r="C21" s="248"/>
      <c r="D21" s="248"/>
      <c r="E21" s="248"/>
      <c r="F21" s="248"/>
      <c r="G21" s="248"/>
      <c r="H21" s="248"/>
      <c r="I21" s="132"/>
      <c r="J21" s="34"/>
    </row>
    <row r="22" spans="2:12" x14ac:dyDescent="0.25">
      <c r="B22" s="248"/>
      <c r="C22" s="248"/>
      <c r="D22" s="248"/>
      <c r="E22" s="248"/>
      <c r="F22" s="248"/>
      <c r="G22" s="248"/>
      <c r="H22" s="248"/>
      <c r="I22" s="132"/>
      <c r="J22" s="34"/>
    </row>
    <row r="23" spans="2:12" x14ac:dyDescent="0.25">
      <c r="B23" s="248"/>
      <c r="C23" s="248"/>
      <c r="D23" s="248"/>
      <c r="E23" s="248"/>
      <c r="F23" s="248"/>
      <c r="G23" s="248"/>
      <c r="H23" s="248"/>
      <c r="I23" s="132"/>
      <c r="J23" s="34"/>
    </row>
    <row r="24" spans="2:12" x14ac:dyDescent="0.25">
      <c r="B24" s="248"/>
      <c r="C24" s="248"/>
      <c r="D24" s="248"/>
      <c r="E24" s="248"/>
      <c r="F24" s="248"/>
      <c r="G24" s="248"/>
      <c r="H24" s="248"/>
      <c r="I24" s="132"/>
      <c r="J24" s="34"/>
    </row>
    <row r="25" spans="2:12" x14ac:dyDescent="0.25">
      <c r="B25" s="248"/>
      <c r="C25" s="248"/>
      <c r="D25" s="248"/>
      <c r="E25" s="248"/>
      <c r="F25" s="248"/>
      <c r="G25" s="248"/>
      <c r="H25" s="248"/>
    </row>
  </sheetData>
  <sheetProtection algorithmName="SHA-512" hashValue="2G1h6d5jk62sbOPSfbMHWphkQRKWlCVp/T7vNlWfG+n7iJMgYNIyW9//F8Yio3oirK+1C6vOOoWhlypJjxAUDQ==" saltValue="WYLf3F38HRmz6+CEPtmQfA==" spinCount="100000" sheet="1" formatCells="0" formatColumns="0" formatRows="0" insertColumns="0" insertRows="0" insertHyperlinks="0" deleteColumns="0" deleteRows="0" sort="0" autoFilter="0" pivotTables="0"/>
  <mergeCells count="12">
    <mergeCell ref="L5:L9"/>
    <mergeCell ref="L11:L15"/>
    <mergeCell ref="D17:G17"/>
    <mergeCell ref="H13:H16"/>
    <mergeCell ref="E13:G16"/>
    <mergeCell ref="B18:H25"/>
    <mergeCell ref="B2:D3"/>
    <mergeCell ref="E2:H2"/>
    <mergeCell ref="E3:H3"/>
    <mergeCell ref="B10:B13"/>
    <mergeCell ref="D10:E10"/>
    <mergeCell ref="D12:F12"/>
  </mergeCells>
  <pageMargins left="0.70866141732283472" right="0.70866141732283472" top="0.74803149606299213" bottom="0.74803149606299213" header="0.31496062992125984" footer="0.31496062992125984"/>
  <pageSetup paperSize="9" scale="8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643586AAEF014A95CC44322F58FC50" ma:contentTypeVersion="0" ma:contentTypeDescription="Create a new document." ma:contentTypeScope="" ma:versionID="0fcdf3ac2a823fb7b32d414bb157e1b6">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EE48DF-13E0-4CD1-937C-117EF459391F}">
  <ds:schemaRefs>
    <ds:schemaRef ds:uri="http://schemas.microsoft.com/sharepoint/v3/contenttype/forms"/>
  </ds:schemaRefs>
</ds:datastoreItem>
</file>

<file path=customXml/itemProps2.xml><?xml version="1.0" encoding="utf-8"?>
<ds:datastoreItem xmlns:ds="http://schemas.openxmlformats.org/officeDocument/2006/customXml" ds:itemID="{5E33E545-94E5-46B8-81DC-21DBFBD7B841}">
  <ds:schemaRefs>
    <ds:schemaRef ds:uri="http://schemas.microsoft.com/office/infopath/2007/PartnerControls"/>
    <ds:schemaRef ds:uri="http://schemas.microsoft.com/office/2006/documentManagement/types"/>
    <ds:schemaRef ds:uri="http://purl.org/dc/terms/"/>
    <ds:schemaRef ds:uri="http://purl.org/dc/dcmitype/"/>
    <ds:schemaRef ds:uri="http://purl.org/dc/elements/1.1/"/>
    <ds:schemaRef ds:uri="http://schemas.microsoft.com/office/2006/metadata/properties"/>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E5B4D2DF-EEEF-4C8D-8F96-7E9BF36F3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Information</vt:lpstr>
      <vt:lpstr>APD Electricity</vt:lpstr>
      <vt:lpstr>Claria APD</vt:lpstr>
      <vt:lpstr>CAPD Electricity</vt:lpstr>
      <vt:lpstr>NxStage Electricity &amp; Water</vt:lpstr>
      <vt:lpstr>HHD Electricity</vt:lpstr>
      <vt:lpstr>Combined HHD Water &amp; Electricty</vt:lpstr>
      <vt:lpstr>'Combined HHD Water &amp; Electricty'!Print_Area</vt:lpstr>
    </vt:vector>
  </TitlesOfParts>
  <Company>ABM LHB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Marilyn Davies (Swansea Bay UHB - Renal  Dept)</dc:creator>
  <cp:lastModifiedBy>Karen Jenkins</cp:lastModifiedBy>
  <cp:lastPrinted>2023-01-26T12:51:15Z</cp:lastPrinted>
  <dcterms:created xsi:type="dcterms:W3CDTF">2020-06-26T14:07:12Z</dcterms:created>
  <dcterms:modified xsi:type="dcterms:W3CDTF">2023-02-06T13:04:33Z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0x01010024643586AAEF014A95CC44322F58FC50</vt:lpwstr>
  </property>
</Properties>
</file>